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ronder-my.sharepoint.com/personal/linhel_trondelagfylke_no/Documents/Tilbud og tilbudstilpasning/Tilbudstilpasning 2026-2027/"/>
    </mc:Choice>
  </mc:AlternateContent>
  <xr:revisionPtr revIDLastSave="797" documentId="8_{C9093200-6892-4091-BCB1-59F40F345BBB}" xr6:coauthVersionLast="47" xr6:coauthVersionMax="47" xr10:uidLastSave="{80EEE6D4-5AEE-4B64-A055-989F185D9A01}"/>
  <bookViews>
    <workbookView xWindow="-120" yWindow="-120" windowWidth="77040" windowHeight="21120" xr2:uid="{00EC25C2-5195-4D03-8441-A5C379ADB152}"/>
  </bookViews>
  <sheets>
    <sheet name="Totaloversikt" sheetId="1" r:id="rId1"/>
    <sheet name="YF Søkertall og deltakere" sheetId="2" r:id="rId2"/>
    <sheet name="PB Søkertall og deltakere" sheetId="3" r:id="rId3"/>
    <sheet name="Avsatt plass i ungdomsopplæring" sheetId="4" r:id="rId4"/>
  </sheets>
  <definedNames>
    <definedName name="_xlnm._FilterDatabase" localSheetId="1" hidden="1">'YF Søkertall og deltakere'!$A$2:$I$70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12" i="1"/>
  <c r="K9" i="1"/>
  <c r="K10" i="1"/>
  <c r="K11" i="1"/>
  <c r="K13" i="1"/>
  <c r="K14" i="1"/>
  <c r="K15" i="1"/>
  <c r="K16" i="1"/>
  <c r="K17" i="1"/>
  <c r="K18" i="1"/>
  <c r="K19" i="1"/>
  <c r="K4" i="1"/>
  <c r="K5" i="1"/>
  <c r="K6" i="1"/>
  <c r="K7" i="1"/>
  <c r="K3" i="1"/>
  <c r="E9" i="4" l="1"/>
  <c r="E12" i="1"/>
  <c r="E3" i="1" l="1"/>
  <c r="E11" i="1"/>
  <c r="E18" i="1"/>
  <c r="E9" i="1"/>
  <c r="E15" i="1"/>
  <c r="E10" i="1"/>
  <c r="E14" i="1"/>
  <c r="D19" i="1"/>
  <c r="C19" i="1"/>
  <c r="B19" i="1"/>
  <c r="D7" i="1"/>
  <c r="C7" i="1"/>
  <c r="B7" i="1"/>
  <c r="B21" i="1" l="1"/>
  <c r="F17" i="1" s="1"/>
  <c r="E7" i="1"/>
  <c r="C21" i="1"/>
  <c r="G15" i="1" s="1"/>
  <c r="E19" i="1"/>
  <c r="D21" i="1"/>
  <c r="H19" i="1" s="1"/>
  <c r="H15" i="1"/>
  <c r="H11" i="1"/>
  <c r="H6" i="1"/>
  <c r="H4" i="1"/>
  <c r="H18" i="1"/>
  <c r="H16" i="1"/>
  <c r="F15" i="1"/>
  <c r="F5" i="1"/>
  <c r="F3" i="1"/>
  <c r="F14" i="1"/>
  <c r="F12" i="1"/>
  <c r="F10" i="1"/>
  <c r="F19" i="1"/>
  <c r="G11" i="1"/>
  <c r="G18" i="1"/>
  <c r="G12" i="1"/>
  <c r="H14" i="1" l="1"/>
  <c r="G14" i="1"/>
  <c r="G9" i="1"/>
  <c r="F18" i="1"/>
  <c r="F4" i="1"/>
  <c r="G3" i="1"/>
  <c r="G5" i="1"/>
  <c r="F9" i="1"/>
  <c r="G7" i="1"/>
  <c r="G4" i="1"/>
  <c r="F11" i="1"/>
  <c r="F7" i="1"/>
  <c r="F21" i="1" s="1"/>
  <c r="G6" i="1"/>
  <c r="F13" i="1"/>
  <c r="H10" i="1"/>
  <c r="H12" i="1"/>
  <c r="H3" i="1"/>
  <c r="H9" i="1"/>
  <c r="H7" i="1"/>
  <c r="G16" i="1"/>
  <c r="F16" i="1"/>
  <c r="G17" i="1"/>
  <c r="F6" i="1"/>
  <c r="G10" i="1"/>
  <c r="G19" i="1"/>
  <c r="E21" i="1"/>
  <c r="I7" i="1" s="1"/>
  <c r="J7" i="1" s="1"/>
  <c r="I19" i="1"/>
  <c r="H13" i="1"/>
  <c r="H17" i="1"/>
  <c r="H5" i="1"/>
  <c r="G13" i="1"/>
  <c r="H21" i="1" l="1"/>
  <c r="G21" i="1"/>
  <c r="J19" i="1"/>
  <c r="I16" i="1"/>
  <c r="J16" i="1" s="1"/>
  <c r="I6" i="1"/>
  <c r="J6" i="1" s="1"/>
  <c r="I17" i="1"/>
  <c r="J17" i="1" s="1"/>
  <c r="I4" i="1"/>
  <c r="J4" i="1" s="1"/>
  <c r="I5" i="1"/>
  <c r="J5" i="1" s="1"/>
  <c r="I12" i="1"/>
  <c r="J12" i="1" s="1"/>
  <c r="I13" i="1"/>
  <c r="J13" i="1" s="1"/>
  <c r="I15" i="1"/>
  <c r="J15" i="1" s="1"/>
  <c r="I18" i="1"/>
  <c r="J18" i="1" s="1"/>
  <c r="I14" i="1"/>
  <c r="J14" i="1" s="1"/>
  <c r="I10" i="1"/>
  <c r="J10" i="1" s="1"/>
  <c r="I9" i="1"/>
  <c r="J9" i="1" s="1"/>
  <c r="I11" i="1"/>
  <c r="J11" i="1" s="1"/>
  <c r="I3" i="1"/>
  <c r="J3" i="1" s="1"/>
  <c r="I21" i="1" l="1"/>
</calcChain>
</file>

<file path=xl/sharedStrings.xml><?xml version="1.0" encoding="utf-8"?>
<sst xmlns="http://schemas.openxmlformats.org/spreadsheetml/2006/main" count="716" uniqueCount="184">
  <si>
    <t xml:space="preserve">Søker-/deltakertall fordelt på utdanningsprogram videregående opplæring for voksne </t>
  </si>
  <si>
    <t>Antall søkere/deltakere</t>
  </si>
  <si>
    <t>Søkere/deltakere fordelt på prosent</t>
  </si>
  <si>
    <r>
      <rPr>
        <b/>
        <sz val="11"/>
        <color theme="1"/>
        <rFont val="Aptos Narrow"/>
        <family val="2"/>
        <scheme val="minor"/>
      </rPr>
      <t>%-</t>
    </r>
    <r>
      <rPr>
        <sz val="11"/>
        <color theme="1"/>
        <rFont val="Aptos Narrow"/>
        <family val="2"/>
        <scheme val="minor"/>
      </rPr>
      <t>vis endring fra 2025-26 til 2026-27</t>
    </r>
  </si>
  <si>
    <r>
      <t xml:space="preserve">Endring i </t>
    </r>
    <r>
      <rPr>
        <b/>
        <sz val="11"/>
        <color theme="1"/>
        <rFont val="Aptos Narrow"/>
        <family val="2"/>
        <scheme val="minor"/>
      </rPr>
      <t>antall</t>
    </r>
    <r>
      <rPr>
        <sz val="11"/>
        <color theme="1"/>
        <rFont val="Aptos Narrow"/>
        <family val="2"/>
        <scheme val="minor"/>
      </rPr>
      <t xml:space="preserve"> fra 2025-26 til  2026-27</t>
    </r>
  </si>
  <si>
    <t>2023-24</t>
  </si>
  <si>
    <t>2024-25</t>
  </si>
  <si>
    <t>2025-26</t>
  </si>
  <si>
    <t>2026-27</t>
  </si>
  <si>
    <t>Påbygging til generell studiekompetanse/fag for studiekompetanse</t>
  </si>
  <si>
    <t>Kunst, design og arkitektur</t>
  </si>
  <si>
    <t>Musikk, dans og drama</t>
  </si>
  <si>
    <t>Medier og kommunikasjon</t>
  </si>
  <si>
    <t>Sum studiekompetanse</t>
  </si>
  <si>
    <t>Bygg og anleggsteknikk</t>
  </si>
  <si>
    <t>Elektro og datateknologi</t>
  </si>
  <si>
    <t>Helse og oppvekstfag</t>
  </si>
  <si>
    <t>Naturbruk</t>
  </si>
  <si>
    <t>Restaurant og matfag</t>
  </si>
  <si>
    <t>Teknologi og industrifag</t>
  </si>
  <si>
    <t>Salg og service og reiseliv</t>
  </si>
  <si>
    <t>Frisør, blomster, interiør og eksponeringsdesign</t>
  </si>
  <si>
    <t>Håndtverk, design, produksjonsutvikling</t>
  </si>
  <si>
    <t>Informasjonsteknologi og medieproduksjon</t>
  </si>
  <si>
    <t>Sum yrkesfag</t>
  </si>
  <si>
    <t>Totalt</t>
  </si>
  <si>
    <t>Inntakskapasitet skoleåret :</t>
  </si>
  <si>
    <t>Vedtatt november</t>
  </si>
  <si>
    <t>Utd.pr</t>
  </si>
  <si>
    <t>Nivå</t>
  </si>
  <si>
    <t>Programområde kode</t>
  </si>
  <si>
    <t>Programområde navn</t>
  </si>
  <si>
    <t>Skole</t>
  </si>
  <si>
    <t>2024-2025</t>
  </si>
  <si>
    <t>2025-2026</t>
  </si>
  <si>
    <t>2026-2027</t>
  </si>
  <si>
    <t>Foreløpig søkertall per 26.02.2026</t>
  </si>
  <si>
    <t>BA</t>
  </si>
  <si>
    <t>Vg1</t>
  </si>
  <si>
    <t>BABAT1----</t>
  </si>
  <si>
    <t>Bygg- og anleggsteknikk</t>
  </si>
  <si>
    <t>Charlottenlund</t>
  </si>
  <si>
    <t>Gauldal</t>
  </si>
  <si>
    <t>Steinkjer</t>
  </si>
  <si>
    <t>Tiller</t>
  </si>
  <si>
    <t>Vg2</t>
  </si>
  <si>
    <t>BATMF2----</t>
  </si>
  <si>
    <t>Tømrer</t>
  </si>
  <si>
    <t>BAANL2----</t>
  </si>
  <si>
    <t>Anleggsteknikk</t>
  </si>
  <si>
    <t>Vg3</t>
  </si>
  <si>
    <t>BABET3MV--</t>
  </si>
  <si>
    <t>Betongfag modulstrukturert læreplan</t>
  </si>
  <si>
    <t>BASNE3MV--</t>
  </si>
  <si>
    <t>Snekkerfaget med fordypningsområde, modulstrukturert opplæring</t>
  </si>
  <si>
    <t>BARHO3MV--</t>
  </si>
  <si>
    <t>Renholdsoperatørfaget, modulstrukturert opplæring</t>
  </si>
  <si>
    <t>Olav Duun</t>
  </si>
  <si>
    <t>EL</t>
  </si>
  <si>
    <t>ELELE1----</t>
  </si>
  <si>
    <t>Orkland</t>
  </si>
  <si>
    <t>ELELE2----</t>
  </si>
  <si>
    <t>Elenergi og ekom</t>
  </si>
  <si>
    <t>FD</t>
  </si>
  <si>
    <t>FDFRI2----</t>
  </si>
  <si>
    <t>Frisør</t>
  </si>
  <si>
    <t>Levanger</t>
  </si>
  <si>
    <t>FDFBI1----</t>
  </si>
  <si>
    <t>HS</t>
  </si>
  <si>
    <t>HSHSF1----</t>
  </si>
  <si>
    <t>Helse- og oppvekstfag</t>
  </si>
  <si>
    <t>Johan Bojer</t>
  </si>
  <si>
    <t>Trondheim voksenopplæringssenter</t>
  </si>
  <si>
    <t>Ole Vig</t>
  </si>
  <si>
    <t>HSBUA2----</t>
  </si>
  <si>
    <t>Barne- og ungdomsarbeiderfag</t>
  </si>
  <si>
    <t>HSAMB2----</t>
  </si>
  <si>
    <t>Ambulansefag</t>
  </si>
  <si>
    <t>Barne- og ungdomsarbeiderfag Digitalt tilbud</t>
  </si>
  <si>
    <t>15?</t>
  </si>
  <si>
    <t>HSHSE3----</t>
  </si>
  <si>
    <t>Helsesekretær</t>
  </si>
  <si>
    <t>HSHES2----</t>
  </si>
  <si>
    <t>Helseservicefag</t>
  </si>
  <si>
    <t>HSFOT2----</t>
  </si>
  <si>
    <t>Fotterapi og ortopediteknikk</t>
  </si>
  <si>
    <t>HSAPO3----</t>
  </si>
  <si>
    <t>Apotekteknikk</t>
  </si>
  <si>
    <t>HSFOT3----</t>
  </si>
  <si>
    <t xml:space="preserve">Fotterapi   </t>
  </si>
  <si>
    <t>HSHEA3MV--</t>
  </si>
  <si>
    <t>Helsearbeiderfaget, modulstrukturert opplæring</t>
  </si>
  <si>
    <t>Fosen</t>
  </si>
  <si>
    <t>Verdal</t>
  </si>
  <si>
    <t>HSTAN3----</t>
  </si>
  <si>
    <t>Tannhelsesekretær</t>
  </si>
  <si>
    <t>Thora Storm</t>
  </si>
  <si>
    <t>IM</t>
  </si>
  <si>
    <t>IMIKM1----</t>
  </si>
  <si>
    <t xml:space="preserve">Charlottenlund </t>
  </si>
  <si>
    <t>IMITK2----</t>
  </si>
  <si>
    <t>Informasjonsteknologi</t>
  </si>
  <si>
    <t>NA</t>
  </si>
  <si>
    <t>NALGA2----</t>
  </si>
  <si>
    <t>Landbruk og gartnernæring</t>
  </si>
  <si>
    <t>Mære/Skjetlein</t>
  </si>
  <si>
    <t>NALBR3----</t>
  </si>
  <si>
    <t xml:space="preserve">Landbruk  </t>
  </si>
  <si>
    <t>RM</t>
  </si>
  <si>
    <t>RMEKF3MV--/RMKOK3MV--</t>
  </si>
  <si>
    <t>Ernæringskokkfaget/Kokkfaget, modulstrukturert opplæring</t>
  </si>
  <si>
    <t>Byåsen</t>
  </si>
  <si>
    <t>SR</t>
  </si>
  <si>
    <t>SRSSR1----</t>
  </si>
  <si>
    <t>Salg, service og reiseliv</t>
  </si>
  <si>
    <t>SRSSR2----</t>
  </si>
  <si>
    <t>Salg, service og reiseliv (tidl. Salg og reiseliv + Service, sikkerhet og administrasjon)</t>
  </si>
  <si>
    <t>(20+12)</t>
  </si>
  <si>
    <t>(10+10)</t>
  </si>
  <si>
    <t>(15+15)</t>
  </si>
  <si>
    <t>SRSLG3MV--</t>
  </si>
  <si>
    <t>Salgsfaget, modulstrukturert opplæring</t>
  </si>
  <si>
    <t>TP</t>
  </si>
  <si>
    <t>TPTIP1----</t>
  </si>
  <si>
    <t>Teknologi- og industrifag</t>
  </si>
  <si>
    <t>TPKJT2----</t>
  </si>
  <si>
    <t>Kjøretøy</t>
  </si>
  <si>
    <t>TPMAR2----</t>
  </si>
  <si>
    <t>Maritime fag</t>
  </si>
  <si>
    <t>TPTRL2----</t>
  </si>
  <si>
    <t>Transport- og logistikk</t>
  </si>
  <si>
    <t>TPPIN2----</t>
  </si>
  <si>
    <t>Industriteknologi</t>
  </si>
  <si>
    <t>Timetall</t>
  </si>
  <si>
    <t>PB</t>
  </si>
  <si>
    <t>Vg3/Vg4</t>
  </si>
  <si>
    <t>PBPBY3----/PBPBY4YK--/PBPBY3--6P</t>
  </si>
  <si>
    <t>Fag for studiekompetanse</t>
  </si>
  <si>
    <t>ENG</t>
  </si>
  <si>
    <t>Engelsk SF</t>
  </si>
  <si>
    <t>MAT</t>
  </si>
  <si>
    <t xml:space="preserve">Matematikk 1P-Y </t>
  </si>
  <si>
    <t>Matematikk 2P-Y</t>
  </si>
  <si>
    <t>NAT</t>
  </si>
  <si>
    <t>Naturfag studieforberedende</t>
  </si>
  <si>
    <t>Naturfag påbygging</t>
  </si>
  <si>
    <t>NOR</t>
  </si>
  <si>
    <t>Norsk påbygg</t>
  </si>
  <si>
    <t>SAK</t>
  </si>
  <si>
    <t>Samfunnskunnskap</t>
  </si>
  <si>
    <t>HIS</t>
  </si>
  <si>
    <t>Historie påbygging</t>
  </si>
  <si>
    <t>90-120</t>
  </si>
  <si>
    <t>45-90</t>
  </si>
  <si>
    <t>Trøndelag nettskole</t>
  </si>
  <si>
    <t>20-80</t>
  </si>
  <si>
    <t xml:space="preserve">Matematikk 2P  </t>
  </si>
  <si>
    <t>SAM</t>
  </si>
  <si>
    <t>Sosiologi og sosialantropologi</t>
  </si>
  <si>
    <t>Antall plasser</t>
  </si>
  <si>
    <t>Aktuell skole</t>
  </si>
  <si>
    <t>HSHUD3----</t>
  </si>
  <si>
    <t>Hudpleie</t>
  </si>
  <si>
    <t>Malvik</t>
  </si>
  <si>
    <t>ELAUT3----</t>
  </si>
  <si>
    <t>Automatiseringsfaget</t>
  </si>
  <si>
    <t>Guri Kunna, Levanger, Malvik, Orkland, Strinda</t>
  </si>
  <si>
    <t>ELAUT2----</t>
  </si>
  <si>
    <t>Automatisering</t>
  </si>
  <si>
    <t>ELDEL2----</t>
  </si>
  <si>
    <t>Datateknologi og elektronikk</t>
  </si>
  <si>
    <t>Orkland, Steinkjer, Strinda</t>
  </si>
  <si>
    <t>TPKPL2----</t>
  </si>
  <si>
    <t>Kjemiprosess- og laboratoriefag</t>
  </si>
  <si>
    <t>Cissi Klein, Kyrksæterøra, Levanger, Orkland</t>
  </si>
  <si>
    <t>TPBLK2----</t>
  </si>
  <si>
    <t>Bilskade, lakk og karosseri</t>
  </si>
  <si>
    <t>Byåsen, Steinkjer</t>
  </si>
  <si>
    <t>TPTOL2----</t>
  </si>
  <si>
    <t>Transport og logistikk</t>
  </si>
  <si>
    <t>Charlottenlund, Olav Duun, Ole Vig, Orkland, Røros</t>
  </si>
  <si>
    <t>Totalt antall plasser</t>
  </si>
  <si>
    <t>Totalt antall søkere, samt voksne som allerede er i opplæringsløp per 26.02.2026</t>
  </si>
  <si>
    <t>Inntakskapasitet skoleåret: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</si>
</sst>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b/>
      <sz val="8"/>
      <name val="Tahoma"/>
      <family val="2"/>
    </font>
    <font>
      <sz val="11"/>
      <color theme="1"/>
      <name val="Aptos"/>
      <family val="2"/>
    </font>
    <font>
      <sz val="11"/>
      <name val="Aptos Narrow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8"/>
      <color theme="1"/>
      <name val="Tahoma"/>
      <family val="2"/>
    </font>
    <font>
      <i/>
      <sz val="1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rgb="FFF0F0F0"/>
      </patternFill>
    </fill>
    <fill>
      <patternFill patternType="solid">
        <fgColor rgb="FFF0F0F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</cellStyleXfs>
  <cellXfs count="102">
    <xf numFmtId="0" fontId="0" fillId="0" borderId="0" xfId="0"/>
    <xf numFmtId="10" fontId="6" fillId="2" borderId="6" xfId="1" applyNumberFormat="1" applyFont="1" applyFill="1" applyBorder="1"/>
    <xf numFmtId="0" fontId="6" fillId="2" borderId="6" xfId="0" applyFont="1" applyFill="1" applyBorder="1"/>
    <xf numFmtId="0" fontId="7" fillId="3" borderId="7" xfId="0" applyFont="1" applyFill="1" applyBorder="1"/>
    <xf numFmtId="0" fontId="8" fillId="3" borderId="6" xfId="0" applyFont="1" applyFill="1" applyBorder="1"/>
    <xf numFmtId="10" fontId="8" fillId="3" borderId="6" xfId="1" applyNumberFormat="1" applyFont="1" applyFill="1" applyBorder="1"/>
    <xf numFmtId="0" fontId="6" fillId="0" borderId="6" xfId="0" applyFont="1" applyBorder="1"/>
    <xf numFmtId="0" fontId="6" fillId="4" borderId="6" xfId="0" applyFont="1" applyFill="1" applyBorder="1"/>
    <xf numFmtId="10" fontId="6" fillId="4" borderId="6" xfId="1" applyNumberFormat="1" applyFont="1" applyFill="1" applyBorder="1"/>
    <xf numFmtId="0" fontId="4" fillId="3" borderId="7" xfId="0" applyFont="1" applyFill="1" applyBorder="1"/>
    <xf numFmtId="0" fontId="13" fillId="7" borderId="6" xfId="0" applyFont="1" applyFill="1" applyBorder="1" applyAlignment="1">
      <alignment horizontal="left" vertical="top"/>
    </xf>
    <xf numFmtId="0" fontId="13" fillId="8" borderId="6" xfId="0" applyFont="1" applyFill="1" applyBorder="1" applyAlignment="1">
      <alignment horizontal="center" vertical="top"/>
    </xf>
    <xf numFmtId="0" fontId="13" fillId="8" borderId="6" xfId="0" applyFont="1" applyFill="1" applyBorder="1" applyAlignment="1">
      <alignment horizontal="left" vertical="top"/>
    </xf>
    <xf numFmtId="0" fontId="6" fillId="9" borderId="6" xfId="0" applyFont="1" applyFill="1" applyBorder="1"/>
    <xf numFmtId="0" fontId="6" fillId="9" borderId="6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left" vertical="top"/>
    </xf>
    <xf numFmtId="0" fontId="14" fillId="0" borderId="6" xfId="0" applyFont="1" applyBorder="1"/>
    <xf numFmtId="0" fontId="0" fillId="11" borderId="6" xfId="3" applyFont="1" applyFill="1" applyBorder="1" applyAlignment="1">
      <alignment horizontal="left" vertical="top"/>
    </xf>
    <xf numFmtId="0" fontId="0" fillId="11" borderId="6" xfId="3" applyFont="1" applyFill="1" applyBorder="1"/>
    <xf numFmtId="0" fontId="0" fillId="9" borderId="6" xfId="3" applyFont="1" applyFill="1" applyBorder="1"/>
    <xf numFmtId="0" fontId="0" fillId="9" borderId="6" xfId="3" applyFont="1" applyFill="1" applyBorder="1" applyAlignment="1">
      <alignment horizontal="center"/>
    </xf>
    <xf numFmtId="0" fontId="6" fillId="9" borderId="6" xfId="2" applyFont="1" applyFill="1" applyBorder="1" applyAlignment="1">
      <alignment horizontal="center"/>
    </xf>
    <xf numFmtId="0" fontId="16" fillId="9" borderId="6" xfId="2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6" fillId="9" borderId="6" xfId="0" applyFont="1" applyFill="1" applyBorder="1" applyAlignment="1">
      <alignment horizontal="left" vertical="top"/>
    </xf>
    <xf numFmtId="0" fontId="6" fillId="9" borderId="6" xfId="3" applyFont="1" applyFill="1" applyBorder="1" applyAlignment="1"/>
    <xf numFmtId="0" fontId="6" fillId="9" borderId="7" xfId="0" applyFont="1" applyFill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17" fillId="9" borderId="6" xfId="0" applyFont="1" applyFill="1" applyBorder="1" applyAlignment="1">
      <alignment horizontal="center"/>
    </xf>
    <xf numFmtId="0" fontId="0" fillId="11" borderId="7" xfId="3" applyFont="1" applyFill="1" applyBorder="1"/>
    <xf numFmtId="0" fontId="0" fillId="11" borderId="6" xfId="3" applyFont="1" applyFill="1" applyBorder="1" applyAlignment="1"/>
    <xf numFmtId="0" fontId="6" fillId="12" borderId="6" xfId="0" applyFont="1" applyFill="1" applyBorder="1"/>
    <xf numFmtId="0" fontId="14" fillId="12" borderId="6" xfId="0" applyFont="1" applyFill="1" applyBorder="1"/>
    <xf numFmtId="0" fontId="6" fillId="12" borderId="7" xfId="0" applyFont="1" applyFill="1" applyBorder="1"/>
    <xf numFmtId="0" fontId="15" fillId="0" borderId="0" xfId="0" applyFont="1"/>
    <xf numFmtId="0" fontId="0" fillId="12" borderId="6" xfId="0" applyFill="1" applyBorder="1"/>
    <xf numFmtId="0" fontId="0" fillId="12" borderId="6" xfId="3" applyFont="1" applyFill="1" applyBorder="1"/>
    <xf numFmtId="0" fontId="17" fillId="12" borderId="6" xfId="0" applyFont="1" applyFill="1" applyBorder="1" applyAlignment="1">
      <alignment horizontal="center"/>
    </xf>
    <xf numFmtId="0" fontId="0" fillId="0" borderId="6" xfId="0" applyBorder="1"/>
    <xf numFmtId="0" fontId="18" fillId="12" borderId="6" xfId="0" applyFont="1" applyFill="1" applyBorder="1" applyAlignment="1">
      <alignment horizontal="center"/>
    </xf>
    <xf numFmtId="0" fontId="0" fillId="12" borderId="7" xfId="0" applyFill="1" applyBorder="1"/>
    <xf numFmtId="0" fontId="0" fillId="9" borderId="6" xfId="0" applyFill="1" applyBorder="1"/>
    <xf numFmtId="0" fontId="19" fillId="9" borderId="6" xfId="0" applyFont="1" applyFill="1" applyBorder="1" applyAlignment="1">
      <alignment horizontal="left"/>
    </xf>
    <xf numFmtId="0" fontId="13" fillId="7" borderId="6" xfId="0" applyFont="1" applyFill="1" applyBorder="1" applyAlignment="1">
      <alignment horizontal="center" vertical="top"/>
    </xf>
    <xf numFmtId="0" fontId="0" fillId="0" borderId="8" xfId="0" applyBorder="1" applyAlignment="1">
      <alignment horizontal="left"/>
    </xf>
    <xf numFmtId="0" fontId="19" fillId="9" borderId="9" xfId="0" applyFont="1" applyFill="1" applyBorder="1" applyAlignment="1">
      <alignment horizontal="left"/>
    </xf>
    <xf numFmtId="0" fontId="20" fillId="0" borderId="6" xfId="0" applyFont="1" applyBorder="1"/>
    <xf numFmtId="0" fontId="19" fillId="0" borderId="6" xfId="0" applyFont="1" applyBorder="1" applyAlignment="1">
      <alignment horizontal="left"/>
    </xf>
    <xf numFmtId="0" fontId="2" fillId="0" borderId="0" xfId="0" applyFont="1"/>
    <xf numFmtId="0" fontId="21" fillId="7" borderId="6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6" fillId="3" borderId="6" xfId="0" applyFont="1" applyFill="1" applyBorder="1"/>
    <xf numFmtId="0" fontId="6" fillId="2" borderId="13" xfId="0" applyFont="1" applyFill="1" applyBorder="1"/>
    <xf numFmtId="10" fontId="11" fillId="2" borderId="14" xfId="1" applyNumberFormat="1" applyFont="1" applyFill="1" applyBorder="1"/>
    <xf numFmtId="10" fontId="11" fillId="0" borderId="14" xfId="1" applyNumberFormat="1" applyFont="1" applyFill="1" applyBorder="1"/>
    <xf numFmtId="0" fontId="0" fillId="0" borderId="14" xfId="0" applyBorder="1"/>
    <xf numFmtId="0" fontId="6" fillId="4" borderId="13" xfId="0" applyFont="1" applyFill="1" applyBorder="1"/>
    <xf numFmtId="10" fontId="11" fillId="4" borderId="14" xfId="1" applyNumberFormat="1" applyFont="1" applyFill="1" applyBorder="1"/>
    <xf numFmtId="0" fontId="6" fillId="0" borderId="13" xfId="0" applyFont="1" applyBorder="1"/>
    <xf numFmtId="0" fontId="8" fillId="0" borderId="16" xfId="0" applyFont="1" applyBorder="1"/>
    <xf numFmtId="10" fontId="8" fillId="0" borderId="16" xfId="0" applyNumberFormat="1" applyFont="1" applyBorder="1"/>
    <xf numFmtId="10" fontId="12" fillId="0" borderId="17" xfId="0" applyNumberFormat="1" applyFont="1" applyBorder="1"/>
    <xf numFmtId="0" fontId="5" fillId="0" borderId="18" xfId="0" applyFont="1" applyBorder="1"/>
    <xf numFmtId="0" fontId="5" fillId="0" borderId="5" xfId="0" applyFont="1" applyBorder="1"/>
    <xf numFmtId="0" fontId="5" fillId="0" borderId="4" xfId="0" applyFont="1" applyBorder="1"/>
    <xf numFmtId="0" fontId="0" fillId="0" borderId="6" xfId="0" applyBorder="1" applyAlignment="1">
      <alignment wrapText="1"/>
    </xf>
    <xf numFmtId="0" fontId="0" fillId="0" borderId="22" xfId="0" applyBorder="1"/>
    <xf numFmtId="10" fontId="0" fillId="0" borderId="22" xfId="0" applyNumberForma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22" xfId="0" applyBorder="1" applyAlignment="1">
      <alignment vertical="top" wrapText="1"/>
    </xf>
    <xf numFmtId="0" fontId="5" fillId="0" borderId="23" xfId="0" applyFont="1" applyBorder="1"/>
    <xf numFmtId="0" fontId="6" fillId="2" borderId="24" xfId="0" applyFont="1" applyFill="1" applyBorder="1"/>
    <xf numFmtId="0" fontId="7" fillId="3" borderId="24" xfId="0" applyFont="1" applyFill="1" applyBorder="1"/>
    <xf numFmtId="0" fontId="6" fillId="4" borderId="24" xfId="0" applyFont="1" applyFill="1" applyBorder="1"/>
    <xf numFmtId="0" fontId="4" fillId="3" borderId="24" xfId="0" applyFont="1" applyFill="1" applyBorder="1"/>
    <xf numFmtId="0" fontId="6" fillId="0" borderId="24" xfId="0" applyFont="1" applyBorder="1"/>
    <xf numFmtId="0" fontId="7" fillId="0" borderId="25" xfId="0" applyFont="1" applyBorder="1"/>
    <xf numFmtId="0" fontId="8" fillId="3" borderId="13" xfId="0" applyFont="1" applyFill="1" applyBorder="1"/>
    <xf numFmtId="0" fontId="8" fillId="0" borderId="15" xfId="0" applyFont="1" applyBorder="1"/>
    <xf numFmtId="0" fontId="4" fillId="2" borderId="7" xfId="0" applyFont="1" applyFill="1" applyBorder="1"/>
    <xf numFmtId="0" fontId="4" fillId="4" borderId="7" xfId="0" applyFont="1" applyFill="1" applyBorder="1"/>
    <xf numFmtId="0" fontId="4" fillId="0" borderId="7" xfId="0" applyFont="1" applyBorder="1"/>
    <xf numFmtId="0" fontId="7" fillId="0" borderId="2" xfId="0" applyFont="1" applyBorder="1"/>
    <xf numFmtId="10" fontId="6" fillId="2" borderId="13" xfId="1" applyNumberFormat="1" applyFont="1" applyFill="1" applyBorder="1"/>
    <xf numFmtId="10" fontId="8" fillId="3" borderId="13" xfId="1" applyNumberFormat="1" applyFont="1" applyFill="1" applyBorder="1"/>
    <xf numFmtId="10" fontId="6" fillId="4" borderId="13" xfId="1" applyNumberFormat="1" applyFont="1" applyFill="1" applyBorder="1"/>
    <xf numFmtId="10" fontId="8" fillId="0" borderId="15" xfId="0" applyNumberFormat="1" applyFont="1" applyBorder="1"/>
    <xf numFmtId="0" fontId="4" fillId="0" borderId="27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2" fillId="0" borderId="0" xfId="0" applyFont="1"/>
    <xf numFmtId="0" fontId="13" fillId="8" borderId="6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3" fillId="8" borderId="6" xfId="0" applyFont="1" applyFill="1" applyBorder="1" applyAlignment="1">
      <alignment horizontal="center" vertical="top"/>
    </xf>
  </cellXfs>
  <cellStyles count="4">
    <cellStyle name="Dårlig" xfId="3" builtinId="27"/>
    <cellStyle name="God" xfId="2" builtinId="26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3952</xdr:colOff>
      <xdr:row>0</xdr:row>
      <xdr:rowOff>167852</xdr:rowOff>
    </xdr:from>
    <xdr:to>
      <xdr:col>13</xdr:col>
      <xdr:colOff>64477</xdr:colOff>
      <xdr:row>4</xdr:row>
      <xdr:rowOff>121227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28D70C3-33AF-E047-A150-E407CECDD377}"/>
            </a:ext>
          </a:extLst>
        </xdr:cNvPr>
        <xdr:cNvSpPr txBox="1"/>
      </xdr:nvSpPr>
      <xdr:spPr>
        <a:xfrm>
          <a:off x="10140861" y="167852"/>
          <a:ext cx="2467752" cy="8885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Søker-/deltakertall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kolonne I er de søknadene som er ferdig behandlet på telletidspunkt. Søknader som ikke er ferdig behandlet er ikke med i antallet. </a:t>
          </a:r>
          <a:endParaRPr lang="nb-NO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12700</xdr:colOff>
      <xdr:row>0</xdr:row>
      <xdr:rowOff>177800</xdr:rowOff>
    </xdr:from>
    <xdr:to>
      <xdr:col>15</xdr:col>
      <xdr:colOff>43180</xdr:colOff>
      <xdr:row>3</xdr:row>
      <xdr:rowOff>171450</xdr:rowOff>
    </xdr:to>
    <xdr:sp macro="" textlink="">
      <xdr:nvSpPr>
        <xdr:cNvPr id="11" name="TekstSylinder 1">
          <a:extLst>
            <a:ext uri="{FF2B5EF4-FFF2-40B4-BE49-F238E27FC236}">
              <a16:creationId xmlns:a16="http://schemas.microsoft.com/office/drawing/2014/main" id="{D1370804-1FA1-BC70-4E01-EFB5E756C0C0}"/>
            </a:ext>
          </a:extLst>
        </xdr:cNvPr>
        <xdr:cNvSpPr txBox="1"/>
      </xdr:nvSpPr>
      <xdr:spPr>
        <a:xfrm>
          <a:off x="8883650" y="177800"/>
          <a:ext cx="323088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Søker-/deltakertall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kolonne J er de søknadene som er ferdig behandlet på telletidspunkt. Søknader som ikke er ferdig behandlet er ikke med i antallet.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448310</xdr:colOff>
      <xdr:row>1</xdr:row>
      <xdr:rowOff>12700</xdr:rowOff>
    </xdr:from>
    <xdr:to>
      <xdr:col>10</xdr:col>
      <xdr:colOff>715010</xdr:colOff>
      <xdr:row>5</xdr:row>
      <xdr:rowOff>152400</xdr:rowOff>
    </xdr:to>
    <xdr:sp macro="" textlink="">
      <xdr:nvSpPr>
        <xdr:cNvPr id="11" name="TekstSylinder 1">
          <a:extLst>
            <a:ext uri="{FF2B5EF4-FFF2-40B4-BE49-F238E27FC236}">
              <a16:creationId xmlns:a16="http://schemas.microsoft.com/office/drawing/2014/main" id="{16FA0EA4-BFE0-1B17-719D-628C2F901994}"/>
            </a:ext>
          </a:extLst>
        </xdr:cNvPr>
        <xdr:cNvSpPr txBox="1"/>
      </xdr:nvSpPr>
      <xdr:spPr>
        <a:xfrm>
          <a:off x="7484110" y="196850"/>
          <a:ext cx="31178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Dette er deltakere som ble tatt inn skoleåret 24-25 og 25-26 som er tatt inn</a:t>
          </a:r>
          <a:r>
            <a:rPr lang="nb-NO" sz="1100" baseline="0"/>
            <a:t> til opplæringsløp i</a:t>
          </a:r>
          <a:r>
            <a:rPr lang="nb-NO" sz="1100"/>
            <a:t> sluttkompetanser som ikke lenger er søkbare i</a:t>
          </a:r>
          <a:r>
            <a:rPr lang="nb-NO" sz="1100" baseline="0"/>
            <a:t> videregående for voksne i Trøndelag.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4D83-00C2-4585-82BA-C9748387D528}">
  <dimension ref="A1:K23"/>
  <sheetViews>
    <sheetView tabSelected="1" workbookViewId="0">
      <selection activeCell="I25" sqref="I25"/>
    </sheetView>
  </sheetViews>
  <sheetFormatPr baseColWidth="10" defaultColWidth="11.42578125" defaultRowHeight="15" x14ac:dyDescent="0.25"/>
  <cols>
    <col min="1" max="1" width="52.140625" customWidth="1"/>
    <col min="2" max="3" width="11.42578125" customWidth="1"/>
    <col min="4" max="4" width="10.85546875" customWidth="1"/>
  </cols>
  <sheetData>
    <row r="1" spans="1:11" ht="60.75" thickBot="1" x14ac:dyDescent="0.3">
      <c r="A1" s="93" t="s">
        <v>0</v>
      </c>
      <c r="B1" s="96" t="s">
        <v>1</v>
      </c>
      <c r="C1" s="97"/>
      <c r="D1" s="98"/>
      <c r="E1" s="92"/>
      <c r="F1" s="99" t="s">
        <v>2</v>
      </c>
      <c r="G1" s="97"/>
      <c r="H1" s="97"/>
      <c r="I1" s="100"/>
      <c r="J1" s="74" t="s">
        <v>3</v>
      </c>
      <c r="K1" s="68" t="s">
        <v>4</v>
      </c>
    </row>
    <row r="2" spans="1:11" x14ac:dyDescent="0.25">
      <c r="A2" s="75"/>
      <c r="B2" s="65" t="s">
        <v>5</v>
      </c>
      <c r="C2" s="66" t="s">
        <v>6</v>
      </c>
      <c r="D2" s="66" t="s">
        <v>7</v>
      </c>
      <c r="E2" s="67" t="s">
        <v>8</v>
      </c>
      <c r="F2" s="71" t="s">
        <v>5</v>
      </c>
      <c r="G2" s="72" t="s">
        <v>6</v>
      </c>
      <c r="H2" s="72" t="s">
        <v>7</v>
      </c>
      <c r="I2" s="73" t="s">
        <v>8</v>
      </c>
      <c r="J2" s="69"/>
      <c r="K2" s="41"/>
    </row>
    <row r="3" spans="1:11" x14ac:dyDescent="0.25">
      <c r="A3" s="76" t="s">
        <v>9</v>
      </c>
      <c r="B3" s="55">
        <v>219</v>
      </c>
      <c r="C3" s="2">
        <v>272</v>
      </c>
      <c r="D3" s="2">
        <v>389</v>
      </c>
      <c r="E3" s="84">
        <f>110+113+15+15+14+14+128</f>
        <v>409</v>
      </c>
      <c r="F3" s="88">
        <f>B3/$B$21</f>
        <v>0.1990909090909091</v>
      </c>
      <c r="G3" s="1">
        <f>C3/$C$21</f>
        <v>0.24285714285714285</v>
      </c>
      <c r="H3" s="1">
        <f>D3/$D$21</f>
        <v>0.20981661272923408</v>
      </c>
      <c r="I3" s="56">
        <f>E3/$E$21</f>
        <v>0.18590909090909091</v>
      </c>
      <c r="J3" s="70">
        <f>I3-H3</f>
        <v>-2.3907521820143163E-2</v>
      </c>
      <c r="K3" s="41">
        <f>SUM(E3)-D3</f>
        <v>20</v>
      </c>
    </row>
    <row r="4" spans="1:11" x14ac:dyDescent="0.25">
      <c r="A4" s="76" t="s">
        <v>10</v>
      </c>
      <c r="B4" s="55">
        <v>2</v>
      </c>
      <c r="C4" s="2">
        <v>1</v>
      </c>
      <c r="D4" s="2">
        <v>0</v>
      </c>
      <c r="E4" s="84">
        <v>0</v>
      </c>
      <c r="F4" s="88">
        <f>B4/$B$21</f>
        <v>1.8181818181818182E-3</v>
      </c>
      <c r="G4" s="1">
        <f>C4/$C$21</f>
        <v>8.9285714285714283E-4</v>
      </c>
      <c r="H4" s="1">
        <f>D4/$D$21</f>
        <v>0</v>
      </c>
      <c r="I4" s="56">
        <f>E4/$E$21</f>
        <v>0</v>
      </c>
      <c r="J4" s="70">
        <f>I4-H4</f>
        <v>0</v>
      </c>
      <c r="K4" s="41">
        <f>SUM(E4)-D4</f>
        <v>0</v>
      </c>
    </row>
    <row r="5" spans="1:11" x14ac:dyDescent="0.25">
      <c r="A5" s="76" t="s">
        <v>11</v>
      </c>
      <c r="B5" s="55"/>
      <c r="C5" s="2">
        <v>1</v>
      </c>
      <c r="D5" s="2">
        <v>0</v>
      </c>
      <c r="E5" s="84">
        <v>0</v>
      </c>
      <c r="F5" s="88">
        <f>B5/$B$21</f>
        <v>0</v>
      </c>
      <c r="G5" s="1">
        <f>C5/$C$21</f>
        <v>8.9285714285714283E-4</v>
      </c>
      <c r="H5" s="1">
        <f>D5/$D$21</f>
        <v>0</v>
      </c>
      <c r="I5" s="56">
        <f>E5/$E$21</f>
        <v>0</v>
      </c>
      <c r="J5" s="70">
        <f>I5-H5</f>
        <v>0</v>
      </c>
      <c r="K5" s="41">
        <f>SUM(E5)-D5</f>
        <v>0</v>
      </c>
    </row>
    <row r="6" spans="1:11" x14ac:dyDescent="0.25">
      <c r="A6" s="76" t="s">
        <v>12</v>
      </c>
      <c r="B6" s="55">
        <v>2</v>
      </c>
      <c r="C6" s="2">
        <v>4</v>
      </c>
      <c r="D6" s="2">
        <v>0</v>
      </c>
      <c r="E6" s="84">
        <v>0</v>
      </c>
      <c r="F6" s="88">
        <f>B6/$B$21</f>
        <v>1.8181818181818182E-3</v>
      </c>
      <c r="G6" s="1">
        <f>C6/$C$21</f>
        <v>3.5714285714285713E-3</v>
      </c>
      <c r="H6" s="1">
        <f>D6/$D$21</f>
        <v>0</v>
      </c>
      <c r="I6" s="56">
        <f>E6/$E$21</f>
        <v>0</v>
      </c>
      <c r="J6" s="70">
        <f>I6-H6</f>
        <v>0</v>
      </c>
      <c r="K6" s="41">
        <f>SUM(E6)-D6</f>
        <v>0</v>
      </c>
    </row>
    <row r="7" spans="1:11" x14ac:dyDescent="0.25">
      <c r="A7" s="77" t="s">
        <v>13</v>
      </c>
      <c r="B7" s="82">
        <f>SUM(B3:B6)</f>
        <v>223</v>
      </c>
      <c r="C7" s="4">
        <f>SUM(C3:C6)</f>
        <v>278</v>
      </c>
      <c r="D7" s="4">
        <f>SUM(D3:D6)</f>
        <v>389</v>
      </c>
      <c r="E7" s="3">
        <f>SUM(E3:E6)</f>
        <v>409</v>
      </c>
      <c r="F7" s="89">
        <f>B7/$B$21</f>
        <v>0.20272727272727273</v>
      </c>
      <c r="G7" s="5">
        <f>C7/$C$21</f>
        <v>0.24821428571428572</v>
      </c>
      <c r="H7" s="5">
        <f>D7/$D$21</f>
        <v>0.20981661272923408</v>
      </c>
      <c r="I7" s="57">
        <f>E7/$E$21</f>
        <v>0.18590909090909091</v>
      </c>
      <c r="J7" s="70">
        <f>I7-H7</f>
        <v>-2.3907521820143163E-2</v>
      </c>
      <c r="K7" s="41">
        <f>SUM(E7)-D7</f>
        <v>20</v>
      </c>
    </row>
    <row r="8" spans="1:11" x14ac:dyDescent="0.25">
      <c r="A8" s="77"/>
      <c r="B8" s="61"/>
      <c r="C8" s="54"/>
      <c r="D8" s="54"/>
      <c r="E8" s="9"/>
      <c r="F8" s="61"/>
      <c r="G8" s="41"/>
      <c r="H8" s="41"/>
      <c r="I8" s="58"/>
      <c r="J8" s="70"/>
      <c r="K8" s="41"/>
    </row>
    <row r="9" spans="1:11" x14ac:dyDescent="0.25">
      <c r="A9" s="78" t="s">
        <v>14</v>
      </c>
      <c r="B9" s="59">
        <v>84</v>
      </c>
      <c r="C9" s="7">
        <v>56</v>
      </c>
      <c r="D9" s="7">
        <v>82</v>
      </c>
      <c r="E9" s="85">
        <f>10+18+16+21+5+19+12+9+7+2</f>
        <v>119</v>
      </c>
      <c r="F9" s="90">
        <f t="shared" ref="F9:F19" si="0">B9/$B$21</f>
        <v>7.636363636363637E-2</v>
      </c>
      <c r="G9" s="8">
        <f t="shared" ref="G9:G19" si="1">C9/$C$21</f>
        <v>0.05</v>
      </c>
      <c r="H9" s="8">
        <f t="shared" ref="H9:H19" si="2">D9/$D$21</f>
        <v>4.4228694714131607E-2</v>
      </c>
      <c r="I9" s="60">
        <f t="shared" ref="I9:I19" si="3">E9/$E$21</f>
        <v>5.4090909090909092E-2</v>
      </c>
      <c r="J9" s="70">
        <f t="shared" ref="J9:J19" si="4">I9-H9</f>
        <v>9.8622143767774853E-3</v>
      </c>
      <c r="K9" s="41">
        <f t="shared" ref="K9:K21" si="5">SUM(E9)-D9</f>
        <v>37</v>
      </c>
    </row>
    <row r="10" spans="1:11" x14ac:dyDescent="0.25">
      <c r="A10" s="78" t="s">
        <v>15</v>
      </c>
      <c r="B10" s="59">
        <v>53</v>
      </c>
      <c r="C10" s="7">
        <v>51</v>
      </c>
      <c r="D10" s="7">
        <v>128</v>
      </c>
      <c r="E10" s="85">
        <f>6+8+31+55+29+27</f>
        <v>156</v>
      </c>
      <c r="F10" s="90">
        <f t="shared" si="0"/>
        <v>4.818181818181818E-2</v>
      </c>
      <c r="G10" s="8">
        <f t="shared" si="1"/>
        <v>4.5535714285714284E-2</v>
      </c>
      <c r="H10" s="8">
        <f t="shared" si="2"/>
        <v>6.9039913700107869E-2</v>
      </c>
      <c r="I10" s="60">
        <f t="shared" si="3"/>
        <v>7.0909090909090908E-2</v>
      </c>
      <c r="J10" s="70">
        <f t="shared" si="4"/>
        <v>1.8691772089830389E-3</v>
      </c>
      <c r="K10" s="41">
        <f t="shared" si="5"/>
        <v>28</v>
      </c>
    </row>
    <row r="11" spans="1:11" x14ac:dyDescent="0.25">
      <c r="A11" s="78" t="s">
        <v>16</v>
      </c>
      <c r="B11" s="59">
        <v>518</v>
      </c>
      <c r="C11" s="7">
        <v>448</v>
      </c>
      <c r="D11" s="7">
        <v>807</v>
      </c>
      <c r="E11" s="85">
        <f>2+42+122+44+153+39+51+22+30+16+28+17+15+64+9+17+4+22+9+27+11+32+11+4+26+45+9+30-1+24+13+7+9+20</f>
        <v>973</v>
      </c>
      <c r="F11" s="90">
        <f t="shared" si="0"/>
        <v>0.47090909090909089</v>
      </c>
      <c r="G11" s="8">
        <f t="shared" si="1"/>
        <v>0.4</v>
      </c>
      <c r="H11" s="8">
        <f t="shared" si="2"/>
        <v>0.43527508090614886</v>
      </c>
      <c r="I11" s="60">
        <f t="shared" si="3"/>
        <v>0.44227272727272726</v>
      </c>
      <c r="J11" s="70">
        <f t="shared" si="4"/>
        <v>6.9976463665784028E-3</v>
      </c>
      <c r="K11" s="41">
        <f t="shared" si="5"/>
        <v>166</v>
      </c>
    </row>
    <row r="12" spans="1:11" x14ac:dyDescent="0.25">
      <c r="A12" s="78" t="s">
        <v>17</v>
      </c>
      <c r="B12" s="59">
        <v>22</v>
      </c>
      <c r="C12" s="7">
        <v>45</v>
      </c>
      <c r="D12" s="7">
        <v>107</v>
      </c>
      <c r="E12" s="85">
        <f>60+6+22</f>
        <v>88</v>
      </c>
      <c r="F12" s="90">
        <f t="shared" si="0"/>
        <v>0.02</v>
      </c>
      <c r="G12" s="8">
        <f t="shared" si="1"/>
        <v>4.0178571428571432E-2</v>
      </c>
      <c r="H12" s="8">
        <f t="shared" si="2"/>
        <v>5.7713052858683923E-2</v>
      </c>
      <c r="I12" s="60">
        <f t="shared" si="3"/>
        <v>0.04</v>
      </c>
      <c r="J12" s="70">
        <f t="shared" si="4"/>
        <v>-1.7713052858683923E-2</v>
      </c>
      <c r="K12" s="41">
        <f t="shared" si="5"/>
        <v>-19</v>
      </c>
    </row>
    <row r="13" spans="1:11" x14ac:dyDescent="0.25">
      <c r="A13" s="78" t="s">
        <v>18</v>
      </c>
      <c r="B13" s="59">
        <v>50</v>
      </c>
      <c r="C13" s="7">
        <v>32</v>
      </c>
      <c r="D13" s="7">
        <v>56</v>
      </c>
      <c r="E13" s="85">
        <v>58</v>
      </c>
      <c r="F13" s="90">
        <f t="shared" si="0"/>
        <v>4.5454545454545456E-2</v>
      </c>
      <c r="G13" s="8">
        <f t="shared" si="1"/>
        <v>2.8571428571428571E-2</v>
      </c>
      <c r="H13" s="8">
        <f t="shared" si="2"/>
        <v>3.0204962243797196E-2</v>
      </c>
      <c r="I13" s="60">
        <f t="shared" si="3"/>
        <v>2.6363636363636363E-2</v>
      </c>
      <c r="J13" s="70">
        <f t="shared" si="4"/>
        <v>-3.8413258801608327E-3</v>
      </c>
      <c r="K13" s="41">
        <f t="shared" si="5"/>
        <v>2</v>
      </c>
    </row>
    <row r="14" spans="1:11" x14ac:dyDescent="0.25">
      <c r="A14" s="78" t="s">
        <v>19</v>
      </c>
      <c r="B14" s="59">
        <v>87</v>
      </c>
      <c r="C14" s="7">
        <v>123</v>
      </c>
      <c r="D14" s="7">
        <v>171</v>
      </c>
      <c r="E14" s="85">
        <f>23-5+36+22+30+15+10+21+2+14+10</f>
        <v>178</v>
      </c>
      <c r="F14" s="90">
        <f t="shared" si="0"/>
        <v>7.9090909090909087E-2</v>
      </c>
      <c r="G14" s="8">
        <f t="shared" si="1"/>
        <v>0.10982142857142857</v>
      </c>
      <c r="H14" s="8">
        <f t="shared" si="2"/>
        <v>9.2233009708737865E-2</v>
      </c>
      <c r="I14" s="60">
        <f t="shared" si="3"/>
        <v>8.0909090909090903E-2</v>
      </c>
      <c r="J14" s="70">
        <f t="shared" si="4"/>
        <v>-1.1323918799646962E-2</v>
      </c>
      <c r="K14" s="41">
        <f t="shared" si="5"/>
        <v>7</v>
      </c>
    </row>
    <row r="15" spans="1:11" x14ac:dyDescent="0.25">
      <c r="A15" s="78" t="s">
        <v>20</v>
      </c>
      <c r="B15" s="59">
        <v>37</v>
      </c>
      <c r="C15" s="7">
        <v>42</v>
      </c>
      <c r="D15" s="7">
        <v>74</v>
      </c>
      <c r="E15" s="85">
        <f>9+41+17+60+3</f>
        <v>130</v>
      </c>
      <c r="F15" s="90">
        <f t="shared" si="0"/>
        <v>3.3636363636363638E-2</v>
      </c>
      <c r="G15" s="8">
        <f t="shared" si="1"/>
        <v>3.7499999999999999E-2</v>
      </c>
      <c r="H15" s="8">
        <f t="shared" si="2"/>
        <v>3.9913700107874865E-2</v>
      </c>
      <c r="I15" s="60">
        <f t="shared" si="3"/>
        <v>5.909090909090909E-2</v>
      </c>
      <c r="J15" s="70">
        <f t="shared" si="4"/>
        <v>1.9177208983034225E-2</v>
      </c>
      <c r="K15" s="41">
        <f t="shared" si="5"/>
        <v>56</v>
      </c>
    </row>
    <row r="16" spans="1:11" x14ac:dyDescent="0.25">
      <c r="A16" s="78" t="s">
        <v>21</v>
      </c>
      <c r="B16" s="59">
        <v>16</v>
      </c>
      <c r="C16" s="7">
        <v>17</v>
      </c>
      <c r="D16" s="7">
        <v>8</v>
      </c>
      <c r="E16" s="85">
        <v>17</v>
      </c>
      <c r="F16" s="90">
        <f t="shared" si="0"/>
        <v>1.4545454545454545E-2</v>
      </c>
      <c r="G16" s="8">
        <f t="shared" si="1"/>
        <v>1.5178571428571428E-2</v>
      </c>
      <c r="H16" s="8">
        <f t="shared" si="2"/>
        <v>4.3149946062567418E-3</v>
      </c>
      <c r="I16" s="60">
        <f t="shared" si="3"/>
        <v>7.7272727272727276E-3</v>
      </c>
      <c r="J16" s="70">
        <f t="shared" si="4"/>
        <v>3.4122781210159858E-3</v>
      </c>
      <c r="K16" s="41">
        <f t="shared" si="5"/>
        <v>9</v>
      </c>
    </row>
    <row r="17" spans="1:11" x14ac:dyDescent="0.25">
      <c r="A17" s="78" t="s">
        <v>22</v>
      </c>
      <c r="B17" s="59">
        <v>2</v>
      </c>
      <c r="C17" s="7">
        <v>5</v>
      </c>
      <c r="D17" s="7">
        <v>0</v>
      </c>
      <c r="E17" s="85">
        <v>0</v>
      </c>
      <c r="F17" s="90">
        <f t="shared" si="0"/>
        <v>1.8181818181818182E-3</v>
      </c>
      <c r="G17" s="8">
        <f t="shared" si="1"/>
        <v>4.464285714285714E-3</v>
      </c>
      <c r="H17" s="8">
        <f t="shared" si="2"/>
        <v>0</v>
      </c>
      <c r="I17" s="60">
        <f t="shared" si="3"/>
        <v>0</v>
      </c>
      <c r="J17" s="70">
        <f t="shared" si="4"/>
        <v>0</v>
      </c>
      <c r="K17" s="41">
        <f t="shared" si="5"/>
        <v>0</v>
      </c>
    </row>
    <row r="18" spans="1:11" x14ac:dyDescent="0.25">
      <c r="A18" s="78" t="s">
        <v>23</v>
      </c>
      <c r="B18" s="59">
        <v>8</v>
      </c>
      <c r="C18" s="7">
        <v>23</v>
      </c>
      <c r="D18" s="7">
        <v>32</v>
      </c>
      <c r="E18" s="85">
        <f>24-2+35+15</f>
        <v>72</v>
      </c>
      <c r="F18" s="90">
        <f t="shared" si="0"/>
        <v>7.2727272727272727E-3</v>
      </c>
      <c r="G18" s="8">
        <f t="shared" si="1"/>
        <v>2.0535714285714286E-2</v>
      </c>
      <c r="H18" s="8">
        <f t="shared" si="2"/>
        <v>1.7259978425026967E-2</v>
      </c>
      <c r="I18" s="60">
        <f t="shared" si="3"/>
        <v>3.272727272727273E-2</v>
      </c>
      <c r="J18" s="70">
        <f t="shared" si="4"/>
        <v>1.5467294302245763E-2</v>
      </c>
      <c r="K18" s="41">
        <f t="shared" si="5"/>
        <v>40</v>
      </c>
    </row>
    <row r="19" spans="1:11" x14ac:dyDescent="0.25">
      <c r="A19" s="79" t="s">
        <v>24</v>
      </c>
      <c r="B19" s="82">
        <f>SUM(B9:B18)</f>
        <v>877</v>
      </c>
      <c r="C19" s="4">
        <f>SUM(C9:C18)</f>
        <v>842</v>
      </c>
      <c r="D19" s="4">
        <f>SUM(D9:D18)</f>
        <v>1465</v>
      </c>
      <c r="E19" s="3">
        <f>SUM(E9:E18)</f>
        <v>1791</v>
      </c>
      <c r="F19" s="89">
        <f t="shared" si="0"/>
        <v>0.79727272727272724</v>
      </c>
      <c r="G19" s="5">
        <f t="shared" si="1"/>
        <v>0.75178571428571428</v>
      </c>
      <c r="H19" s="5">
        <f t="shared" si="2"/>
        <v>0.79018338727076587</v>
      </c>
      <c r="I19" s="57">
        <f t="shared" si="3"/>
        <v>0.81409090909090909</v>
      </c>
      <c r="J19" s="70">
        <f t="shared" si="4"/>
        <v>2.3907521820143218E-2</v>
      </c>
      <c r="K19" s="41">
        <f t="shared" si="5"/>
        <v>326</v>
      </c>
    </row>
    <row r="20" spans="1:11" x14ac:dyDescent="0.25">
      <c r="A20" s="80"/>
      <c r="B20" s="61"/>
      <c r="C20" s="6"/>
      <c r="D20" s="6"/>
      <c r="E20" s="86"/>
      <c r="F20" s="61"/>
      <c r="G20" s="6"/>
      <c r="H20" s="41"/>
      <c r="I20" s="58"/>
    </row>
    <row r="21" spans="1:11" ht="15.75" thickBot="1" x14ac:dyDescent="0.3">
      <c r="A21" s="81" t="s">
        <v>25</v>
      </c>
      <c r="B21" s="83">
        <f>SUM(B7+B19)</f>
        <v>1100</v>
      </c>
      <c r="C21" s="62">
        <f>SUM(C7+C19)</f>
        <v>1120</v>
      </c>
      <c r="D21" s="62">
        <f>SUM(D7+D19)</f>
        <v>1854</v>
      </c>
      <c r="E21" s="87">
        <f>SUM(E7+E19)</f>
        <v>2200</v>
      </c>
      <c r="F21" s="91">
        <f>F19+F7</f>
        <v>1</v>
      </c>
      <c r="G21" s="63">
        <f>G19+G7</f>
        <v>1</v>
      </c>
      <c r="H21" s="63">
        <f>H19+H7</f>
        <v>1</v>
      </c>
      <c r="I21" s="64">
        <f>I19+I7</f>
        <v>1</v>
      </c>
      <c r="K21" s="41">
        <f t="shared" si="5"/>
        <v>346</v>
      </c>
    </row>
    <row r="23" spans="1:11" x14ac:dyDescent="0.25">
      <c r="A23" s="94" t="s">
        <v>182</v>
      </c>
    </row>
  </sheetData>
  <mergeCells count="2">
    <mergeCell ref="B1:D1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DAE67-1D6F-4729-8618-F18F5F0C6A42}">
  <dimension ref="A1:I70"/>
  <sheetViews>
    <sheetView zoomScale="110" zoomScaleNormal="110" workbookViewId="0"/>
  </sheetViews>
  <sheetFormatPr baseColWidth="10" defaultColWidth="11.42578125" defaultRowHeight="15" x14ac:dyDescent="0.25"/>
  <cols>
    <col min="1" max="1" width="7.42578125" bestFit="1" customWidth="1"/>
    <col min="2" max="2" width="8.28515625" bestFit="1" customWidth="1"/>
    <col min="3" max="3" width="17.5703125" customWidth="1"/>
    <col min="4" max="4" width="41" customWidth="1"/>
    <col min="5" max="5" width="15.28515625" customWidth="1"/>
    <col min="6" max="7" width="11.42578125" style="27"/>
    <col min="8" max="8" width="14.28515625" style="27" bestFit="1" customWidth="1"/>
    <col min="9" max="9" width="12.28515625" style="27" customWidth="1"/>
    <col min="10" max="10" width="4.5703125" customWidth="1"/>
  </cols>
  <sheetData>
    <row r="1" spans="1:9" x14ac:dyDescent="0.25">
      <c r="E1" s="10"/>
      <c r="F1" s="101" t="s">
        <v>26</v>
      </c>
      <c r="G1" s="101"/>
      <c r="H1" s="12" t="s">
        <v>27</v>
      </c>
      <c r="I1" s="12"/>
    </row>
    <row r="2" spans="1:9" ht="31.5" x14ac:dyDescent="0.25">
      <c r="A2" s="12" t="s">
        <v>28</v>
      </c>
      <c r="B2" s="12" t="s">
        <v>29</v>
      </c>
      <c r="C2" s="12" t="s">
        <v>30</v>
      </c>
      <c r="D2" s="12" t="s">
        <v>31</v>
      </c>
      <c r="E2" s="12" t="s">
        <v>32</v>
      </c>
      <c r="F2" s="12" t="s">
        <v>33</v>
      </c>
      <c r="G2" s="12" t="s">
        <v>34</v>
      </c>
      <c r="H2" s="12" t="s">
        <v>35</v>
      </c>
      <c r="I2" s="95" t="s">
        <v>36</v>
      </c>
    </row>
    <row r="3" spans="1:9" x14ac:dyDescent="0.25">
      <c r="A3" s="13" t="s">
        <v>37</v>
      </c>
      <c r="B3" s="13" t="s">
        <v>38</v>
      </c>
      <c r="C3" s="13" t="s">
        <v>39</v>
      </c>
      <c r="D3" s="13" t="s">
        <v>40</v>
      </c>
      <c r="E3" s="13" t="s">
        <v>41</v>
      </c>
      <c r="F3" s="14">
        <v>0</v>
      </c>
      <c r="G3" s="30">
        <v>16</v>
      </c>
      <c r="H3" s="23">
        <v>0</v>
      </c>
      <c r="I3" s="23">
        <v>0</v>
      </c>
    </row>
    <row r="4" spans="1:9" x14ac:dyDescent="0.25">
      <c r="A4" s="13" t="s">
        <v>37</v>
      </c>
      <c r="B4" s="13" t="s">
        <v>38</v>
      </c>
      <c r="C4" s="13" t="s">
        <v>39</v>
      </c>
      <c r="D4" s="13" t="s">
        <v>40</v>
      </c>
      <c r="E4" s="13" t="s">
        <v>42</v>
      </c>
      <c r="F4" s="14">
        <v>15</v>
      </c>
      <c r="G4" s="30">
        <v>0</v>
      </c>
      <c r="H4" s="23">
        <v>0</v>
      </c>
      <c r="I4" s="23">
        <v>0</v>
      </c>
    </row>
    <row r="5" spans="1:9" x14ac:dyDescent="0.25">
      <c r="A5" s="15" t="s">
        <v>37</v>
      </c>
      <c r="B5" s="13" t="s">
        <v>38</v>
      </c>
      <c r="C5" s="13" t="s">
        <v>39</v>
      </c>
      <c r="D5" s="13" t="s">
        <v>40</v>
      </c>
      <c r="E5" s="13" t="s">
        <v>43</v>
      </c>
      <c r="F5" s="14">
        <v>15</v>
      </c>
      <c r="G5" s="30">
        <v>20</v>
      </c>
      <c r="H5" s="23">
        <v>15</v>
      </c>
      <c r="I5" s="23">
        <v>5</v>
      </c>
    </row>
    <row r="6" spans="1:9" x14ac:dyDescent="0.25">
      <c r="A6" s="13" t="s">
        <v>37</v>
      </c>
      <c r="B6" s="13" t="s">
        <v>38</v>
      </c>
      <c r="C6" s="13" t="s">
        <v>39</v>
      </c>
      <c r="D6" s="13" t="s">
        <v>40</v>
      </c>
      <c r="E6" s="13" t="s">
        <v>44</v>
      </c>
      <c r="F6" s="14">
        <v>15</v>
      </c>
      <c r="G6" s="30">
        <v>0</v>
      </c>
      <c r="H6" s="23">
        <v>15</v>
      </c>
      <c r="I6" s="23">
        <v>19</v>
      </c>
    </row>
    <row r="7" spans="1:9" x14ac:dyDescent="0.25">
      <c r="A7" s="17" t="s">
        <v>37</v>
      </c>
      <c r="B7" s="13" t="s">
        <v>45</v>
      </c>
      <c r="C7" s="18" t="s">
        <v>46</v>
      </c>
      <c r="D7" s="18" t="s">
        <v>47</v>
      </c>
      <c r="E7" s="18" t="s">
        <v>42</v>
      </c>
      <c r="F7" s="20">
        <v>0</v>
      </c>
      <c r="G7" s="30">
        <v>15</v>
      </c>
      <c r="H7" s="23">
        <v>15</v>
      </c>
      <c r="I7" s="23">
        <v>9</v>
      </c>
    </row>
    <row r="8" spans="1:9" x14ac:dyDescent="0.25">
      <c r="A8" s="17" t="s">
        <v>37</v>
      </c>
      <c r="B8" s="13" t="s">
        <v>45</v>
      </c>
      <c r="C8" s="18" t="s">
        <v>48</v>
      </c>
      <c r="D8" s="18" t="s">
        <v>49</v>
      </c>
      <c r="E8" s="18" t="s">
        <v>42</v>
      </c>
      <c r="F8" s="20">
        <v>0</v>
      </c>
      <c r="G8" s="30">
        <v>0</v>
      </c>
      <c r="H8" s="23">
        <v>15</v>
      </c>
      <c r="I8" s="23">
        <v>7</v>
      </c>
    </row>
    <row r="9" spans="1:9" x14ac:dyDescent="0.25">
      <c r="A9" s="15" t="s">
        <v>37</v>
      </c>
      <c r="B9" s="13" t="s">
        <v>45</v>
      </c>
      <c r="C9" s="13" t="s">
        <v>46</v>
      </c>
      <c r="D9" s="13" t="s">
        <v>47</v>
      </c>
      <c r="E9" s="13" t="s">
        <v>43</v>
      </c>
      <c r="F9" s="14">
        <v>15</v>
      </c>
      <c r="G9" s="30">
        <v>15</v>
      </c>
      <c r="H9" s="23">
        <v>15</v>
      </c>
      <c r="I9" s="23">
        <v>12</v>
      </c>
    </row>
    <row r="10" spans="1:9" x14ac:dyDescent="0.25">
      <c r="A10" s="15" t="s">
        <v>37</v>
      </c>
      <c r="B10" s="13" t="s">
        <v>50</v>
      </c>
      <c r="C10" s="13" t="s">
        <v>51</v>
      </c>
      <c r="D10" s="13" t="s">
        <v>52</v>
      </c>
      <c r="E10" s="13" t="s">
        <v>41</v>
      </c>
      <c r="F10" s="14">
        <v>15</v>
      </c>
      <c r="G10" s="30">
        <v>12</v>
      </c>
      <c r="H10" s="23">
        <v>12</v>
      </c>
      <c r="I10" s="28">
        <v>18</v>
      </c>
    </row>
    <row r="11" spans="1:9" x14ac:dyDescent="0.25">
      <c r="A11" s="17" t="s">
        <v>37</v>
      </c>
      <c r="B11" s="13" t="s">
        <v>50</v>
      </c>
      <c r="C11" s="13" t="s">
        <v>53</v>
      </c>
      <c r="D11" s="13" t="s">
        <v>54</v>
      </c>
      <c r="E11" s="13" t="s">
        <v>42</v>
      </c>
      <c r="F11" s="20">
        <v>0</v>
      </c>
      <c r="G11" s="30">
        <v>15</v>
      </c>
      <c r="H11" s="23">
        <v>15</v>
      </c>
      <c r="I11" s="23">
        <v>21</v>
      </c>
    </row>
    <row r="12" spans="1:9" x14ac:dyDescent="0.25">
      <c r="A12" s="17" t="s">
        <v>37</v>
      </c>
      <c r="B12" s="13" t="s">
        <v>50</v>
      </c>
      <c r="C12" s="13" t="s">
        <v>55</v>
      </c>
      <c r="D12" s="13" t="s">
        <v>56</v>
      </c>
      <c r="E12" s="13" t="s">
        <v>57</v>
      </c>
      <c r="F12" s="20">
        <v>0</v>
      </c>
      <c r="G12" s="30">
        <v>15</v>
      </c>
      <c r="H12" s="23">
        <v>15</v>
      </c>
      <c r="I12" s="23">
        <v>16</v>
      </c>
    </row>
    <row r="13" spans="1:9" x14ac:dyDescent="0.25">
      <c r="A13" s="13" t="s">
        <v>58</v>
      </c>
      <c r="B13" s="13" t="s">
        <v>38</v>
      </c>
      <c r="C13" s="13" t="s">
        <v>59</v>
      </c>
      <c r="D13" s="13" t="s">
        <v>15</v>
      </c>
      <c r="E13" s="13" t="s">
        <v>60</v>
      </c>
      <c r="F13" s="14">
        <v>16</v>
      </c>
      <c r="G13" s="30">
        <v>32</v>
      </c>
      <c r="H13" s="23">
        <v>16</v>
      </c>
      <c r="I13" s="23">
        <v>55</v>
      </c>
    </row>
    <row r="14" spans="1:9" x14ac:dyDescent="0.25">
      <c r="A14" s="15" t="s">
        <v>58</v>
      </c>
      <c r="B14" s="13" t="s">
        <v>38</v>
      </c>
      <c r="C14" s="13" t="s">
        <v>59</v>
      </c>
      <c r="D14" s="13" t="s">
        <v>15</v>
      </c>
      <c r="E14" s="13" t="s">
        <v>43</v>
      </c>
      <c r="F14" s="14">
        <v>20</v>
      </c>
      <c r="G14" s="30">
        <v>28</v>
      </c>
      <c r="H14" s="23">
        <v>15</v>
      </c>
      <c r="I14" s="23">
        <v>31</v>
      </c>
    </row>
    <row r="15" spans="1:9" x14ac:dyDescent="0.25">
      <c r="A15" s="13" t="s">
        <v>58</v>
      </c>
      <c r="B15" s="13" t="s">
        <v>45</v>
      </c>
      <c r="C15" s="13" t="s">
        <v>61</v>
      </c>
      <c r="D15" s="13" t="s">
        <v>62</v>
      </c>
      <c r="E15" s="13" t="s">
        <v>60</v>
      </c>
      <c r="F15" s="14">
        <v>16</v>
      </c>
      <c r="G15" s="30">
        <v>16</v>
      </c>
      <c r="H15" s="23">
        <v>30</v>
      </c>
      <c r="I15" s="23">
        <v>27</v>
      </c>
    </row>
    <row r="16" spans="1:9" x14ac:dyDescent="0.25">
      <c r="A16" s="15" t="s">
        <v>58</v>
      </c>
      <c r="B16" s="13" t="s">
        <v>45</v>
      </c>
      <c r="C16" s="13" t="s">
        <v>61</v>
      </c>
      <c r="D16" s="13" t="s">
        <v>62</v>
      </c>
      <c r="E16" s="13" t="s">
        <v>43</v>
      </c>
      <c r="F16" s="14">
        <v>20</v>
      </c>
      <c r="G16" s="30">
        <v>20</v>
      </c>
      <c r="H16" s="23">
        <v>30</v>
      </c>
      <c r="I16" s="23">
        <v>29</v>
      </c>
    </row>
    <row r="17" spans="1:9" x14ac:dyDescent="0.25">
      <c r="A17" s="13" t="s">
        <v>63</v>
      </c>
      <c r="B17" s="13" t="s">
        <v>45</v>
      </c>
      <c r="C17" s="13" t="s">
        <v>64</v>
      </c>
      <c r="D17" s="13" t="s">
        <v>65</v>
      </c>
      <c r="E17" s="13" t="s">
        <v>66</v>
      </c>
      <c r="F17" s="30">
        <v>0</v>
      </c>
      <c r="G17" s="30">
        <v>1</v>
      </c>
      <c r="H17" s="23">
        <v>10</v>
      </c>
      <c r="I17" s="23">
        <v>0</v>
      </c>
    </row>
    <row r="18" spans="1:9" x14ac:dyDescent="0.25">
      <c r="A18" s="13" t="s">
        <v>63</v>
      </c>
      <c r="B18" s="13" t="s">
        <v>38</v>
      </c>
      <c r="C18" s="13" t="s">
        <v>67</v>
      </c>
      <c r="D18" s="13" t="s">
        <v>21</v>
      </c>
      <c r="E18" s="13" t="s">
        <v>66</v>
      </c>
      <c r="F18" s="14">
        <v>6</v>
      </c>
      <c r="G18" s="14">
        <v>0</v>
      </c>
      <c r="H18" s="23">
        <v>10</v>
      </c>
      <c r="I18" s="23">
        <v>16</v>
      </c>
    </row>
    <row r="19" spans="1:9" x14ac:dyDescent="0.25">
      <c r="A19" s="15" t="s">
        <v>68</v>
      </c>
      <c r="B19" s="13" t="s">
        <v>38</v>
      </c>
      <c r="C19" s="13" t="s">
        <v>69</v>
      </c>
      <c r="D19" s="13" t="s">
        <v>70</v>
      </c>
      <c r="E19" s="13" t="s">
        <v>42</v>
      </c>
      <c r="F19" s="14">
        <v>15</v>
      </c>
      <c r="G19" s="30">
        <v>17</v>
      </c>
      <c r="H19" s="23">
        <v>15</v>
      </c>
      <c r="I19" s="23">
        <v>17</v>
      </c>
    </row>
    <row r="20" spans="1:9" x14ac:dyDescent="0.25">
      <c r="A20" s="15" t="s">
        <v>68</v>
      </c>
      <c r="B20" s="13" t="s">
        <v>38</v>
      </c>
      <c r="C20" s="13" t="s">
        <v>69</v>
      </c>
      <c r="D20" s="13" t="s">
        <v>70</v>
      </c>
      <c r="E20" s="13" t="s">
        <v>71</v>
      </c>
      <c r="F20" s="14">
        <v>15</v>
      </c>
      <c r="G20" s="30">
        <v>15</v>
      </c>
      <c r="H20" s="23">
        <v>5</v>
      </c>
      <c r="I20" s="23">
        <v>4</v>
      </c>
    </row>
    <row r="21" spans="1:9" x14ac:dyDescent="0.25">
      <c r="A21" s="15" t="s">
        <v>68</v>
      </c>
      <c r="B21" s="13" t="s">
        <v>38</v>
      </c>
      <c r="C21" s="13" t="s">
        <v>69</v>
      </c>
      <c r="D21" s="13" t="s">
        <v>70</v>
      </c>
      <c r="E21" s="16" t="s">
        <v>72</v>
      </c>
      <c r="F21" s="14">
        <v>60</v>
      </c>
      <c r="G21" s="30">
        <v>60</v>
      </c>
      <c r="H21" s="23">
        <v>60</v>
      </c>
      <c r="I21" s="23">
        <v>65</v>
      </c>
    </row>
    <row r="22" spans="1:9" x14ac:dyDescent="0.25">
      <c r="A22" s="15" t="s">
        <v>68</v>
      </c>
      <c r="B22" s="13" t="s">
        <v>38</v>
      </c>
      <c r="C22" s="13" t="s">
        <v>69</v>
      </c>
      <c r="D22" s="13" t="s">
        <v>70</v>
      </c>
      <c r="E22" s="13" t="s">
        <v>57</v>
      </c>
      <c r="F22" s="14">
        <v>15</v>
      </c>
      <c r="G22" s="30">
        <v>25</v>
      </c>
      <c r="H22" s="23">
        <v>15</v>
      </c>
      <c r="I22" s="23">
        <v>17</v>
      </c>
    </row>
    <row r="23" spans="1:9" x14ac:dyDescent="0.25">
      <c r="A23" s="15" t="s">
        <v>68</v>
      </c>
      <c r="B23" s="13" t="s">
        <v>38</v>
      </c>
      <c r="C23" s="13" t="s">
        <v>69</v>
      </c>
      <c r="D23" s="13" t="s">
        <v>70</v>
      </c>
      <c r="E23" s="13" t="s">
        <v>73</v>
      </c>
      <c r="F23" s="14">
        <v>15</v>
      </c>
      <c r="G23" s="30">
        <v>20</v>
      </c>
      <c r="H23" s="23">
        <v>15</v>
      </c>
      <c r="I23" s="23">
        <v>15</v>
      </c>
    </row>
    <row r="24" spans="1:9" x14ac:dyDescent="0.25">
      <c r="A24" s="15" t="s">
        <v>68</v>
      </c>
      <c r="B24" s="13" t="s">
        <v>38</v>
      </c>
      <c r="C24" s="13" t="s">
        <v>69</v>
      </c>
      <c r="D24" s="13" t="s">
        <v>70</v>
      </c>
      <c r="E24" s="13" t="s">
        <v>60</v>
      </c>
      <c r="F24" s="14">
        <v>15</v>
      </c>
      <c r="G24" s="30">
        <v>15</v>
      </c>
      <c r="H24" s="23">
        <v>15</v>
      </c>
      <c r="I24" s="23">
        <v>9</v>
      </c>
    </row>
    <row r="25" spans="1:9" x14ac:dyDescent="0.25">
      <c r="A25" s="15" t="s">
        <v>68</v>
      </c>
      <c r="B25" s="13" t="s">
        <v>38</v>
      </c>
      <c r="C25" s="13" t="s">
        <v>69</v>
      </c>
      <c r="D25" s="13" t="s">
        <v>70</v>
      </c>
      <c r="E25" s="13" t="s">
        <v>43</v>
      </c>
      <c r="F25" s="14">
        <v>20</v>
      </c>
      <c r="G25" s="30">
        <v>20</v>
      </c>
      <c r="H25" s="23">
        <v>20</v>
      </c>
      <c r="I25" s="23">
        <v>28</v>
      </c>
    </row>
    <row r="26" spans="1:9" x14ac:dyDescent="0.25">
      <c r="A26" s="15" t="s">
        <v>68</v>
      </c>
      <c r="B26" s="13" t="s">
        <v>45</v>
      </c>
      <c r="C26" s="15" t="s">
        <v>74</v>
      </c>
      <c r="D26" s="13" t="s">
        <v>75</v>
      </c>
      <c r="E26" s="13" t="s">
        <v>66</v>
      </c>
      <c r="F26" s="14">
        <v>15</v>
      </c>
      <c r="G26" s="30">
        <v>30</v>
      </c>
      <c r="H26" s="31">
        <v>30</v>
      </c>
      <c r="I26" s="31">
        <v>27</v>
      </c>
    </row>
    <row r="27" spans="1:9" x14ac:dyDescent="0.25">
      <c r="A27" s="15" t="s">
        <v>68</v>
      </c>
      <c r="B27" s="13" t="s">
        <v>38</v>
      </c>
      <c r="C27" s="13" t="s">
        <v>69</v>
      </c>
      <c r="D27" s="13" t="s">
        <v>70</v>
      </c>
      <c r="E27" s="13" t="s">
        <v>66</v>
      </c>
      <c r="F27" s="14">
        <v>20</v>
      </c>
      <c r="G27" s="30">
        <v>45</v>
      </c>
      <c r="H27" s="23">
        <v>30</v>
      </c>
      <c r="I27" s="23">
        <v>18</v>
      </c>
    </row>
    <row r="28" spans="1:9" x14ac:dyDescent="0.25">
      <c r="A28" s="17" t="s">
        <v>68</v>
      </c>
      <c r="B28" s="13" t="s">
        <v>45</v>
      </c>
      <c r="C28" s="17" t="s">
        <v>76</v>
      </c>
      <c r="D28" s="18" t="s">
        <v>77</v>
      </c>
      <c r="E28" s="18" t="s">
        <v>57</v>
      </c>
      <c r="F28" s="20">
        <v>0</v>
      </c>
      <c r="G28" s="30">
        <v>15</v>
      </c>
      <c r="H28" s="23">
        <v>15</v>
      </c>
      <c r="I28" s="23">
        <v>22</v>
      </c>
    </row>
    <row r="29" spans="1:9" x14ac:dyDescent="0.25">
      <c r="A29" s="13" t="s">
        <v>68</v>
      </c>
      <c r="B29" s="13" t="s">
        <v>45</v>
      </c>
      <c r="C29" s="15" t="s">
        <v>74</v>
      </c>
      <c r="D29" s="13" t="s">
        <v>75</v>
      </c>
      <c r="E29" s="13" t="s">
        <v>42</v>
      </c>
      <c r="F29" s="14">
        <v>12</v>
      </c>
      <c r="G29" s="30">
        <v>0</v>
      </c>
      <c r="H29" s="31">
        <v>15</v>
      </c>
      <c r="I29" s="31">
        <v>11</v>
      </c>
    </row>
    <row r="30" spans="1:9" x14ac:dyDescent="0.25">
      <c r="A30" s="17" t="s">
        <v>68</v>
      </c>
      <c r="B30" s="13" t="s">
        <v>45</v>
      </c>
      <c r="C30" s="17" t="s">
        <v>74</v>
      </c>
      <c r="D30" s="18" t="s">
        <v>75</v>
      </c>
      <c r="E30" s="19" t="s">
        <v>71</v>
      </c>
      <c r="F30" s="20">
        <v>0</v>
      </c>
      <c r="G30" s="30">
        <v>10</v>
      </c>
      <c r="H30" s="31">
        <v>5</v>
      </c>
      <c r="I30" s="31">
        <v>4</v>
      </c>
    </row>
    <row r="31" spans="1:9" x14ac:dyDescent="0.25">
      <c r="A31" s="15" t="s">
        <v>68</v>
      </c>
      <c r="B31" s="13" t="s">
        <v>45</v>
      </c>
      <c r="C31" s="15" t="s">
        <v>74</v>
      </c>
      <c r="D31" s="13" t="s">
        <v>75</v>
      </c>
      <c r="E31" s="16" t="s">
        <v>72</v>
      </c>
      <c r="F31" s="14">
        <v>15</v>
      </c>
      <c r="G31" s="30">
        <v>20</v>
      </c>
      <c r="H31" s="31">
        <v>20</v>
      </c>
      <c r="I31" s="31">
        <v>25</v>
      </c>
    </row>
    <row r="32" spans="1:9" x14ac:dyDescent="0.25">
      <c r="A32" s="15" t="s">
        <v>68</v>
      </c>
      <c r="B32" s="13" t="s">
        <v>45</v>
      </c>
      <c r="C32" s="15" t="s">
        <v>74</v>
      </c>
      <c r="D32" s="13" t="s">
        <v>75</v>
      </c>
      <c r="E32" s="13" t="s">
        <v>57</v>
      </c>
      <c r="F32" s="14">
        <v>15</v>
      </c>
      <c r="G32" s="30">
        <v>20</v>
      </c>
      <c r="H32" s="31">
        <v>15</v>
      </c>
      <c r="I32" s="31">
        <v>9</v>
      </c>
    </row>
    <row r="33" spans="1:9" x14ac:dyDescent="0.25">
      <c r="A33" s="17" t="s">
        <v>68</v>
      </c>
      <c r="B33" s="13" t="s">
        <v>45</v>
      </c>
      <c r="C33" s="17" t="s">
        <v>74</v>
      </c>
      <c r="D33" s="18" t="s">
        <v>75</v>
      </c>
      <c r="E33" s="19" t="s">
        <v>73</v>
      </c>
      <c r="F33" s="20">
        <v>0</v>
      </c>
      <c r="G33" s="30">
        <v>15</v>
      </c>
      <c r="H33" s="31">
        <v>10</v>
      </c>
      <c r="I33" s="31">
        <v>11</v>
      </c>
    </row>
    <row r="34" spans="1:9" x14ac:dyDescent="0.25">
      <c r="A34" s="15" t="s">
        <v>68</v>
      </c>
      <c r="B34" s="13" t="s">
        <v>45</v>
      </c>
      <c r="C34" s="15" t="s">
        <v>74</v>
      </c>
      <c r="D34" s="13" t="s">
        <v>78</v>
      </c>
      <c r="E34" s="16" t="s">
        <v>72</v>
      </c>
      <c r="F34" s="14">
        <v>0</v>
      </c>
      <c r="G34" s="30">
        <v>0</v>
      </c>
      <c r="H34" s="23" t="s">
        <v>79</v>
      </c>
      <c r="I34" s="23">
        <v>6</v>
      </c>
    </row>
    <row r="35" spans="1:9" x14ac:dyDescent="0.25">
      <c r="A35" s="13" t="s">
        <v>68</v>
      </c>
      <c r="B35" s="13" t="s">
        <v>45</v>
      </c>
      <c r="C35" s="15" t="s">
        <v>74</v>
      </c>
      <c r="D35" s="13" t="s">
        <v>75</v>
      </c>
      <c r="E35" s="13" t="s">
        <v>60</v>
      </c>
      <c r="F35" s="14">
        <v>15</v>
      </c>
      <c r="G35" s="30">
        <v>0</v>
      </c>
      <c r="H35" s="31">
        <v>0</v>
      </c>
      <c r="I35" s="31">
        <v>0</v>
      </c>
    </row>
    <row r="36" spans="1:9" x14ac:dyDescent="0.25">
      <c r="A36" s="15" t="s">
        <v>68</v>
      </c>
      <c r="B36" s="13" t="s">
        <v>50</v>
      </c>
      <c r="C36" s="13" t="s">
        <v>80</v>
      </c>
      <c r="D36" s="13" t="s">
        <v>81</v>
      </c>
      <c r="E36" s="13" t="s">
        <v>66</v>
      </c>
      <c r="F36" s="14">
        <v>15</v>
      </c>
      <c r="G36" s="30">
        <v>16</v>
      </c>
      <c r="H36" s="23">
        <v>15</v>
      </c>
      <c r="I36" s="23">
        <v>9</v>
      </c>
    </row>
    <row r="37" spans="1:9" x14ac:dyDescent="0.25">
      <c r="A37" s="15" t="s">
        <v>68</v>
      </c>
      <c r="B37" s="13" t="s">
        <v>45</v>
      </c>
      <c r="C37" s="13" t="s">
        <v>82</v>
      </c>
      <c r="D37" s="13" t="s">
        <v>83</v>
      </c>
      <c r="E37" s="16" t="s">
        <v>72</v>
      </c>
      <c r="F37" s="14">
        <v>30</v>
      </c>
      <c r="G37" s="30">
        <v>40</v>
      </c>
      <c r="H37" s="23">
        <v>40</v>
      </c>
      <c r="I37" s="23">
        <v>44</v>
      </c>
    </row>
    <row r="38" spans="1:9" x14ac:dyDescent="0.25">
      <c r="A38" s="15" t="s">
        <v>68</v>
      </c>
      <c r="B38" s="13" t="s">
        <v>45</v>
      </c>
      <c r="C38" s="13" t="s">
        <v>84</v>
      </c>
      <c r="D38" s="13" t="s">
        <v>85</v>
      </c>
      <c r="E38" s="13" t="s">
        <v>43</v>
      </c>
      <c r="F38" s="14">
        <v>16</v>
      </c>
      <c r="G38" s="30">
        <v>16</v>
      </c>
      <c r="H38" s="23">
        <v>16</v>
      </c>
      <c r="I38" s="23">
        <v>7</v>
      </c>
    </row>
    <row r="39" spans="1:9" x14ac:dyDescent="0.25">
      <c r="A39" s="15" t="s">
        <v>68</v>
      </c>
      <c r="B39" s="13" t="s">
        <v>45</v>
      </c>
      <c r="C39" s="13" t="s">
        <v>82</v>
      </c>
      <c r="D39" s="13" t="s">
        <v>83</v>
      </c>
      <c r="E39" s="13" t="s">
        <v>66</v>
      </c>
      <c r="F39" s="14">
        <v>20</v>
      </c>
      <c r="G39" s="30">
        <v>20</v>
      </c>
      <c r="H39" s="23">
        <v>30</v>
      </c>
      <c r="I39" s="23">
        <v>26</v>
      </c>
    </row>
    <row r="40" spans="1:9" x14ac:dyDescent="0.25">
      <c r="A40" s="15" t="s">
        <v>68</v>
      </c>
      <c r="B40" s="13" t="s">
        <v>50</v>
      </c>
      <c r="C40" s="13" t="s">
        <v>86</v>
      </c>
      <c r="D40" s="13" t="s">
        <v>87</v>
      </c>
      <c r="E40" s="16" t="s">
        <v>72</v>
      </c>
      <c r="F40" s="21">
        <v>20</v>
      </c>
      <c r="G40" s="30">
        <v>25</v>
      </c>
      <c r="H40" s="23">
        <v>20</v>
      </c>
      <c r="I40" s="23">
        <v>24</v>
      </c>
    </row>
    <row r="41" spans="1:9" x14ac:dyDescent="0.25">
      <c r="A41" s="15" t="s">
        <v>68</v>
      </c>
      <c r="B41" s="13" t="s">
        <v>50</v>
      </c>
      <c r="C41" s="13" t="s">
        <v>88</v>
      </c>
      <c r="D41" s="13" t="s">
        <v>89</v>
      </c>
      <c r="E41" s="13" t="s">
        <v>43</v>
      </c>
      <c r="F41" s="14">
        <v>16</v>
      </c>
      <c r="G41" s="30">
        <v>16</v>
      </c>
      <c r="H41" s="23">
        <v>16</v>
      </c>
      <c r="I41" s="23">
        <v>9</v>
      </c>
    </row>
    <row r="42" spans="1:9" x14ac:dyDescent="0.25">
      <c r="A42" s="15" t="s">
        <v>68</v>
      </c>
      <c r="B42" s="13" t="s">
        <v>50</v>
      </c>
      <c r="C42" s="15" t="s">
        <v>90</v>
      </c>
      <c r="D42" s="13" t="s">
        <v>91</v>
      </c>
      <c r="E42" s="13" t="s">
        <v>92</v>
      </c>
      <c r="F42" s="14">
        <v>15</v>
      </c>
      <c r="G42" s="30">
        <v>20</v>
      </c>
      <c r="H42" s="23">
        <v>20</v>
      </c>
      <c r="I42" s="23">
        <v>22</v>
      </c>
    </row>
    <row r="43" spans="1:9" x14ac:dyDescent="0.25">
      <c r="A43" s="15" t="s">
        <v>68</v>
      </c>
      <c r="B43" s="13" t="s">
        <v>50</v>
      </c>
      <c r="C43" s="15" t="s">
        <v>90</v>
      </c>
      <c r="D43" s="13" t="s">
        <v>91</v>
      </c>
      <c r="E43" s="13" t="s">
        <v>42</v>
      </c>
      <c r="F43" s="14">
        <v>15</v>
      </c>
      <c r="G43" s="30">
        <v>30</v>
      </c>
      <c r="H43" s="23">
        <v>30</v>
      </c>
      <c r="I43" s="23">
        <v>51</v>
      </c>
    </row>
    <row r="44" spans="1:9" x14ac:dyDescent="0.25">
      <c r="A44" s="15" t="s">
        <v>68</v>
      </c>
      <c r="B44" s="13" t="s">
        <v>50</v>
      </c>
      <c r="C44" s="15" t="s">
        <v>90</v>
      </c>
      <c r="D44" s="13" t="s">
        <v>91</v>
      </c>
      <c r="E44" s="13" t="s">
        <v>57</v>
      </c>
      <c r="F44" s="14">
        <v>21</v>
      </c>
      <c r="G44" s="30">
        <v>32</v>
      </c>
      <c r="H44" s="23">
        <v>30</v>
      </c>
      <c r="I44" s="23">
        <v>42</v>
      </c>
    </row>
    <row r="45" spans="1:9" x14ac:dyDescent="0.25">
      <c r="A45" s="15" t="s">
        <v>68</v>
      </c>
      <c r="B45" s="13" t="s">
        <v>50</v>
      </c>
      <c r="C45" s="15" t="s">
        <v>90</v>
      </c>
      <c r="D45" s="13" t="s">
        <v>91</v>
      </c>
      <c r="E45" s="13" t="s">
        <v>73</v>
      </c>
      <c r="F45" s="14">
        <v>15</v>
      </c>
      <c r="G45" s="30">
        <v>25</v>
      </c>
      <c r="H45" s="23">
        <v>30</v>
      </c>
      <c r="I45" s="23">
        <v>44</v>
      </c>
    </row>
    <row r="46" spans="1:9" x14ac:dyDescent="0.25">
      <c r="A46" s="15" t="s">
        <v>68</v>
      </c>
      <c r="B46" s="13" t="s">
        <v>50</v>
      </c>
      <c r="C46" s="15" t="s">
        <v>90</v>
      </c>
      <c r="D46" s="13" t="s">
        <v>91</v>
      </c>
      <c r="E46" s="13" t="s">
        <v>60</v>
      </c>
      <c r="F46" s="14">
        <v>15</v>
      </c>
      <c r="G46" s="30">
        <v>20</v>
      </c>
      <c r="H46" s="23">
        <v>20</v>
      </c>
      <c r="I46" s="23">
        <v>39</v>
      </c>
    </row>
    <row r="47" spans="1:9" x14ac:dyDescent="0.25">
      <c r="A47" s="15" t="s">
        <v>68</v>
      </c>
      <c r="B47" s="13" t="s">
        <v>50</v>
      </c>
      <c r="C47" s="15" t="s">
        <v>90</v>
      </c>
      <c r="D47" s="13" t="s">
        <v>91</v>
      </c>
      <c r="E47" s="13" t="s">
        <v>93</v>
      </c>
      <c r="F47" s="14">
        <v>30</v>
      </c>
      <c r="G47" s="30">
        <v>60</v>
      </c>
      <c r="H47" s="23">
        <v>60</v>
      </c>
      <c r="I47" s="23">
        <v>122</v>
      </c>
    </row>
    <row r="48" spans="1:9" x14ac:dyDescent="0.25">
      <c r="A48" s="15" t="s">
        <v>68</v>
      </c>
      <c r="B48" s="13" t="s">
        <v>50</v>
      </c>
      <c r="C48" s="15" t="s">
        <v>90</v>
      </c>
      <c r="D48" s="13" t="s">
        <v>91</v>
      </c>
      <c r="E48" s="16" t="s">
        <v>72</v>
      </c>
      <c r="F48" s="14">
        <v>30</v>
      </c>
      <c r="G48" s="30">
        <v>90</v>
      </c>
      <c r="H48" s="23">
        <v>90</v>
      </c>
      <c r="I48" s="23">
        <v>152</v>
      </c>
    </row>
    <row r="49" spans="1:9" x14ac:dyDescent="0.25">
      <c r="A49" s="15" t="s">
        <v>68</v>
      </c>
      <c r="B49" s="13" t="s">
        <v>50</v>
      </c>
      <c r="C49" s="13" t="s">
        <v>80</v>
      </c>
      <c r="D49" s="13" t="s">
        <v>81</v>
      </c>
      <c r="E49" s="16" t="s">
        <v>72</v>
      </c>
      <c r="F49" s="14">
        <v>30</v>
      </c>
      <c r="G49" s="30">
        <v>30</v>
      </c>
      <c r="H49" s="23">
        <v>30</v>
      </c>
      <c r="I49" s="23">
        <v>30</v>
      </c>
    </row>
    <row r="50" spans="1:9" x14ac:dyDescent="0.25">
      <c r="A50" s="15" t="s">
        <v>68</v>
      </c>
      <c r="B50" s="13" t="s">
        <v>50</v>
      </c>
      <c r="C50" s="13" t="s">
        <v>94</v>
      </c>
      <c r="D50" s="13" t="s">
        <v>95</v>
      </c>
      <c r="E50" s="13" t="s">
        <v>96</v>
      </c>
      <c r="F50" s="14">
        <v>0</v>
      </c>
      <c r="G50" s="30">
        <v>20</v>
      </c>
      <c r="H50" s="23">
        <v>15</v>
      </c>
      <c r="I50" s="23">
        <v>13</v>
      </c>
    </row>
    <row r="51" spans="1:9" x14ac:dyDescent="0.25">
      <c r="A51" s="13" t="s">
        <v>97</v>
      </c>
      <c r="B51" s="13" t="s">
        <v>38</v>
      </c>
      <c r="C51" s="13" t="s">
        <v>98</v>
      </c>
      <c r="D51" s="13" t="s">
        <v>23</v>
      </c>
      <c r="E51" s="13" t="s">
        <v>99</v>
      </c>
      <c r="F51" s="30">
        <v>0</v>
      </c>
      <c r="G51" s="30">
        <v>16</v>
      </c>
      <c r="H51" s="23">
        <v>15</v>
      </c>
      <c r="I51" s="23">
        <v>35</v>
      </c>
    </row>
    <row r="52" spans="1:9" x14ac:dyDescent="0.25">
      <c r="A52" s="13" t="s">
        <v>97</v>
      </c>
      <c r="B52" s="13" t="s">
        <v>45</v>
      </c>
      <c r="C52" s="13" t="s">
        <v>100</v>
      </c>
      <c r="D52" s="13" t="s">
        <v>101</v>
      </c>
      <c r="E52" s="13" t="s">
        <v>99</v>
      </c>
      <c r="F52" s="30">
        <v>0</v>
      </c>
      <c r="G52" s="30">
        <v>0</v>
      </c>
      <c r="H52" s="23">
        <v>16</v>
      </c>
      <c r="I52" s="23">
        <v>15</v>
      </c>
    </row>
    <row r="53" spans="1:9" x14ac:dyDescent="0.25">
      <c r="A53" s="15" t="s">
        <v>102</v>
      </c>
      <c r="B53" s="13" t="s">
        <v>45</v>
      </c>
      <c r="C53" s="13" t="s">
        <v>103</v>
      </c>
      <c r="D53" s="13" t="s">
        <v>104</v>
      </c>
      <c r="E53" s="13" t="s">
        <v>105</v>
      </c>
      <c r="F53" s="14">
        <v>30</v>
      </c>
      <c r="G53" s="30">
        <v>60</v>
      </c>
      <c r="H53" s="31">
        <v>60</v>
      </c>
      <c r="I53" s="31">
        <v>6</v>
      </c>
    </row>
    <row r="54" spans="1:9" x14ac:dyDescent="0.25">
      <c r="A54" s="15" t="s">
        <v>102</v>
      </c>
      <c r="B54" s="13" t="s">
        <v>50</v>
      </c>
      <c r="C54" s="13" t="s">
        <v>106</v>
      </c>
      <c r="D54" s="13" t="s">
        <v>107</v>
      </c>
      <c r="E54" s="13" t="s">
        <v>105</v>
      </c>
      <c r="F54" s="30">
        <v>0</v>
      </c>
      <c r="G54" s="30">
        <v>34</v>
      </c>
      <c r="H54" s="31">
        <v>30</v>
      </c>
      <c r="I54" s="31">
        <v>22</v>
      </c>
    </row>
    <row r="55" spans="1:9" x14ac:dyDescent="0.25">
      <c r="A55" s="15" t="s">
        <v>108</v>
      </c>
      <c r="B55" s="13" t="s">
        <v>50</v>
      </c>
      <c r="C55" s="13" t="s">
        <v>109</v>
      </c>
      <c r="D55" s="13" t="s">
        <v>110</v>
      </c>
      <c r="E55" s="13" t="s">
        <v>111</v>
      </c>
      <c r="F55" s="21">
        <v>15</v>
      </c>
      <c r="G55" s="30">
        <v>30</v>
      </c>
      <c r="H55" s="23">
        <v>30</v>
      </c>
      <c r="I55" s="23">
        <v>57</v>
      </c>
    </row>
    <row r="56" spans="1:9" x14ac:dyDescent="0.25">
      <c r="A56" s="15" t="s">
        <v>112</v>
      </c>
      <c r="B56" s="13" t="s">
        <v>38</v>
      </c>
      <c r="C56" s="15" t="s">
        <v>113</v>
      </c>
      <c r="D56" s="13" t="s">
        <v>114</v>
      </c>
      <c r="E56" s="16" t="s">
        <v>72</v>
      </c>
      <c r="F56" s="21">
        <v>15</v>
      </c>
      <c r="G56" s="30">
        <v>30</v>
      </c>
      <c r="H56" s="23">
        <v>30</v>
      </c>
      <c r="I56" s="23">
        <v>41</v>
      </c>
    </row>
    <row r="57" spans="1:9" x14ac:dyDescent="0.25">
      <c r="A57" s="15" t="s">
        <v>112</v>
      </c>
      <c r="B57" s="13" t="s">
        <v>45</v>
      </c>
      <c r="C57" s="15" t="s">
        <v>115</v>
      </c>
      <c r="D57" s="13" t="s">
        <v>116</v>
      </c>
      <c r="E57" s="16" t="s">
        <v>72</v>
      </c>
      <c r="F57" s="22" t="s">
        <v>117</v>
      </c>
      <c r="G57" s="31" t="s">
        <v>118</v>
      </c>
      <c r="H57" s="23" t="s">
        <v>119</v>
      </c>
      <c r="I57" s="23">
        <v>17</v>
      </c>
    </row>
    <row r="58" spans="1:9" x14ac:dyDescent="0.25">
      <c r="A58" s="15" t="s">
        <v>112</v>
      </c>
      <c r="B58" s="13" t="s">
        <v>50</v>
      </c>
      <c r="C58" s="13" t="s">
        <v>120</v>
      </c>
      <c r="D58" s="13" t="s">
        <v>121</v>
      </c>
      <c r="E58" s="16" t="s">
        <v>72</v>
      </c>
      <c r="F58" s="14">
        <v>15</v>
      </c>
      <c r="G58" s="30">
        <v>30</v>
      </c>
      <c r="H58" s="23">
        <v>30</v>
      </c>
      <c r="I58" s="23">
        <v>60</v>
      </c>
    </row>
    <row r="59" spans="1:9" x14ac:dyDescent="0.25">
      <c r="A59" s="15" t="s">
        <v>122</v>
      </c>
      <c r="B59" s="13" t="s">
        <v>38</v>
      </c>
      <c r="C59" s="15" t="s">
        <v>123</v>
      </c>
      <c r="D59" s="13" t="s">
        <v>124</v>
      </c>
      <c r="E59" s="13" t="s">
        <v>111</v>
      </c>
      <c r="F59" s="14">
        <v>15</v>
      </c>
      <c r="G59" s="30">
        <v>0</v>
      </c>
      <c r="H59" s="23">
        <v>0</v>
      </c>
      <c r="I59" s="23">
        <v>0</v>
      </c>
    </row>
    <row r="60" spans="1:9" x14ac:dyDescent="0.25">
      <c r="A60" s="15" t="s">
        <v>122</v>
      </c>
      <c r="B60" s="13" t="s">
        <v>38</v>
      </c>
      <c r="C60" s="15" t="s">
        <v>123</v>
      </c>
      <c r="D60" s="13" t="s">
        <v>124</v>
      </c>
      <c r="E60" s="26" t="s">
        <v>41</v>
      </c>
      <c r="F60" s="14">
        <v>16</v>
      </c>
      <c r="G60" s="30">
        <v>16</v>
      </c>
      <c r="H60" s="23">
        <v>15</v>
      </c>
      <c r="I60" s="23">
        <v>34</v>
      </c>
    </row>
    <row r="61" spans="1:9" x14ac:dyDescent="0.25">
      <c r="A61" s="13" t="s">
        <v>122</v>
      </c>
      <c r="B61" s="13" t="s">
        <v>38</v>
      </c>
      <c r="C61" s="13" t="s">
        <v>123</v>
      </c>
      <c r="D61" s="13" t="s">
        <v>124</v>
      </c>
      <c r="E61" s="26" t="s">
        <v>42</v>
      </c>
      <c r="F61" s="14">
        <v>12</v>
      </c>
      <c r="G61" s="30">
        <v>15</v>
      </c>
      <c r="H61" s="23">
        <v>15</v>
      </c>
      <c r="I61" s="23">
        <v>22</v>
      </c>
    </row>
    <row r="62" spans="1:9" x14ac:dyDescent="0.25">
      <c r="A62" s="15" t="s">
        <v>122</v>
      </c>
      <c r="B62" s="13" t="s">
        <v>38</v>
      </c>
      <c r="C62" s="15" t="s">
        <v>123</v>
      </c>
      <c r="D62" s="13" t="s">
        <v>124</v>
      </c>
      <c r="E62" s="26" t="s">
        <v>57</v>
      </c>
      <c r="F62" s="14">
        <v>15</v>
      </c>
      <c r="G62" s="30">
        <v>15</v>
      </c>
      <c r="H62" s="23">
        <v>15</v>
      </c>
      <c r="I62" s="23">
        <v>3</v>
      </c>
    </row>
    <row r="63" spans="1:9" x14ac:dyDescent="0.25">
      <c r="A63" s="15" t="s">
        <v>122</v>
      </c>
      <c r="B63" s="13" t="s">
        <v>38</v>
      </c>
      <c r="C63" s="13" t="s">
        <v>123</v>
      </c>
      <c r="D63" s="13" t="s">
        <v>124</v>
      </c>
      <c r="E63" s="26" t="s">
        <v>93</v>
      </c>
      <c r="F63" s="14">
        <v>30</v>
      </c>
      <c r="G63" s="30">
        <v>30</v>
      </c>
      <c r="H63" s="23">
        <v>30</v>
      </c>
      <c r="I63" s="23">
        <v>28</v>
      </c>
    </row>
    <row r="64" spans="1:9" x14ac:dyDescent="0.25">
      <c r="A64" s="15" t="s">
        <v>122</v>
      </c>
      <c r="B64" s="13" t="s">
        <v>45</v>
      </c>
      <c r="C64" s="15" t="s">
        <v>125</v>
      </c>
      <c r="D64" s="13" t="s">
        <v>126</v>
      </c>
      <c r="E64" s="13" t="s">
        <v>111</v>
      </c>
      <c r="F64" s="14">
        <v>15</v>
      </c>
      <c r="G64" s="30">
        <v>0</v>
      </c>
      <c r="H64" s="23">
        <v>15</v>
      </c>
      <c r="I64" s="23">
        <v>21</v>
      </c>
    </row>
    <row r="65" spans="1:9" x14ac:dyDescent="0.25">
      <c r="A65" s="15" t="s">
        <v>122</v>
      </c>
      <c r="B65" s="13" t="s">
        <v>45</v>
      </c>
      <c r="C65" s="15" t="s">
        <v>127</v>
      </c>
      <c r="D65" s="13" t="s">
        <v>128</v>
      </c>
      <c r="E65" s="13" t="s">
        <v>99</v>
      </c>
      <c r="F65" s="14">
        <v>0</v>
      </c>
      <c r="G65" s="30">
        <v>0</v>
      </c>
      <c r="H65" s="23">
        <v>5</v>
      </c>
      <c r="I65" s="23">
        <v>8</v>
      </c>
    </row>
    <row r="66" spans="1:9" x14ac:dyDescent="0.25">
      <c r="A66" s="15" t="s">
        <v>122</v>
      </c>
      <c r="B66" s="13" t="s">
        <v>45</v>
      </c>
      <c r="C66" s="15" t="s">
        <v>129</v>
      </c>
      <c r="D66" s="13" t="s">
        <v>130</v>
      </c>
      <c r="E66" s="13" t="s">
        <v>99</v>
      </c>
      <c r="F66" s="14">
        <v>0</v>
      </c>
      <c r="G66" s="30">
        <v>0</v>
      </c>
      <c r="H66" s="23">
        <v>10</v>
      </c>
      <c r="I66" s="23">
        <v>7</v>
      </c>
    </row>
    <row r="67" spans="1:9" x14ac:dyDescent="0.25">
      <c r="A67" s="18" t="s">
        <v>122</v>
      </c>
      <c r="B67" s="13" t="s">
        <v>45</v>
      </c>
      <c r="C67" s="18" t="s">
        <v>131</v>
      </c>
      <c r="D67" s="18" t="s">
        <v>132</v>
      </c>
      <c r="E67" s="18" t="s">
        <v>42</v>
      </c>
      <c r="F67" s="20">
        <v>0</v>
      </c>
      <c r="G67" s="30">
        <v>0</v>
      </c>
      <c r="H67" s="23">
        <v>10</v>
      </c>
      <c r="I67" s="23">
        <v>2</v>
      </c>
    </row>
    <row r="68" spans="1:9" x14ac:dyDescent="0.25">
      <c r="A68" s="17" t="s">
        <v>122</v>
      </c>
      <c r="B68" s="13" t="s">
        <v>45</v>
      </c>
      <c r="C68" s="17" t="s">
        <v>125</v>
      </c>
      <c r="D68" s="18" t="s">
        <v>126</v>
      </c>
      <c r="E68" s="32" t="s">
        <v>57</v>
      </c>
      <c r="F68" s="20">
        <v>0</v>
      </c>
      <c r="G68" s="30">
        <v>15</v>
      </c>
      <c r="H68" s="23">
        <v>9</v>
      </c>
      <c r="I68" s="23">
        <v>4</v>
      </c>
    </row>
    <row r="69" spans="1:9" x14ac:dyDescent="0.25">
      <c r="A69" s="24" t="s">
        <v>122</v>
      </c>
      <c r="B69" s="13" t="s">
        <v>45</v>
      </c>
      <c r="C69" s="13" t="s">
        <v>125</v>
      </c>
      <c r="D69" s="25" t="s">
        <v>126</v>
      </c>
      <c r="E69" s="26" t="s">
        <v>43</v>
      </c>
      <c r="F69" s="14">
        <v>12</v>
      </c>
      <c r="G69" s="30">
        <v>15</v>
      </c>
      <c r="H69" s="23">
        <v>15</v>
      </c>
      <c r="I69" s="23">
        <v>14</v>
      </c>
    </row>
    <row r="70" spans="1:9" x14ac:dyDescent="0.25">
      <c r="A70" s="17" t="s">
        <v>122</v>
      </c>
      <c r="B70" s="13" t="s">
        <v>45</v>
      </c>
      <c r="C70" s="18" t="s">
        <v>131</v>
      </c>
      <c r="D70" s="33" t="s">
        <v>132</v>
      </c>
      <c r="E70" s="32" t="s">
        <v>93</v>
      </c>
      <c r="F70" s="20">
        <v>0</v>
      </c>
      <c r="G70" s="30">
        <v>15</v>
      </c>
      <c r="H70" s="23">
        <v>15</v>
      </c>
      <c r="I70" s="23">
        <v>10</v>
      </c>
    </row>
  </sheetData>
  <autoFilter ref="A2:I70" xr:uid="{BB5DAE67-1D6F-4729-8618-F18F5F0C6A42}"/>
  <mergeCells count="1">
    <mergeCell ref="F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88E7-1117-4DEC-B8AF-ECA05E54C837}">
  <dimension ref="A1:K58"/>
  <sheetViews>
    <sheetView workbookViewId="0"/>
  </sheetViews>
  <sheetFormatPr baseColWidth="10" defaultColWidth="11.42578125" defaultRowHeight="15" x14ac:dyDescent="0.25"/>
  <cols>
    <col min="1" max="1" width="8" customWidth="1"/>
    <col min="2" max="3" width="6.7109375" customWidth="1"/>
    <col min="4" max="4" width="25.7109375" customWidth="1"/>
    <col min="5" max="5" width="6.5703125" customWidth="1"/>
    <col min="6" max="6" width="19" customWidth="1"/>
    <col min="9" max="9" width="14.140625" bestFit="1" customWidth="1"/>
    <col min="10" max="10" width="11.42578125" style="37"/>
    <col min="11" max="11" width="6.140625" customWidth="1"/>
  </cols>
  <sheetData>
    <row r="1" spans="1:11" x14ac:dyDescent="0.25">
      <c r="G1" s="101" t="s">
        <v>183</v>
      </c>
      <c r="H1" s="101"/>
      <c r="I1" s="12" t="s">
        <v>27</v>
      </c>
      <c r="K1" s="51"/>
    </row>
    <row r="2" spans="1:11" ht="31.5" x14ac:dyDescent="0.25">
      <c r="A2" s="12" t="s">
        <v>28</v>
      </c>
      <c r="B2" s="12" t="s">
        <v>29</v>
      </c>
      <c r="C2" s="12" t="s">
        <v>30</v>
      </c>
      <c r="D2" s="12" t="s">
        <v>31</v>
      </c>
      <c r="E2" s="12" t="s">
        <v>133</v>
      </c>
      <c r="F2" s="12" t="s">
        <v>32</v>
      </c>
      <c r="G2" s="12" t="s">
        <v>33</v>
      </c>
      <c r="H2" s="12" t="s">
        <v>34</v>
      </c>
      <c r="I2" s="12" t="s">
        <v>35</v>
      </c>
      <c r="J2" s="95" t="s">
        <v>36</v>
      </c>
    </row>
    <row r="3" spans="1:11" x14ac:dyDescent="0.25">
      <c r="A3" s="38" t="s">
        <v>134</v>
      </c>
      <c r="B3" s="39" t="s">
        <v>135</v>
      </c>
      <c r="C3" s="38" t="s">
        <v>136</v>
      </c>
      <c r="D3" s="38" t="s">
        <v>137</v>
      </c>
      <c r="E3" s="38"/>
      <c r="F3" s="34" t="s">
        <v>57</v>
      </c>
      <c r="G3" s="29">
        <v>15</v>
      </c>
      <c r="H3" s="29">
        <v>30</v>
      </c>
      <c r="I3" s="40">
        <v>30</v>
      </c>
      <c r="J3" s="40"/>
    </row>
    <row r="4" spans="1:11" x14ac:dyDescent="0.25">
      <c r="A4" s="41" t="s">
        <v>134</v>
      </c>
      <c r="B4" s="18" t="s">
        <v>38</v>
      </c>
      <c r="C4" s="13" t="s">
        <v>138</v>
      </c>
      <c r="D4" s="13" t="s">
        <v>139</v>
      </c>
      <c r="E4" s="13">
        <v>140</v>
      </c>
      <c r="F4" s="13" t="s">
        <v>57</v>
      </c>
      <c r="G4" s="28"/>
      <c r="H4" s="28"/>
      <c r="I4" s="23"/>
      <c r="J4" s="23">
        <v>5</v>
      </c>
    </row>
    <row r="5" spans="1:11" x14ac:dyDescent="0.25">
      <c r="A5" s="41" t="s">
        <v>134</v>
      </c>
      <c r="B5" s="18" t="s">
        <v>38</v>
      </c>
      <c r="C5" s="13" t="s">
        <v>140</v>
      </c>
      <c r="D5" s="13" t="s">
        <v>141</v>
      </c>
      <c r="E5" s="13">
        <v>84</v>
      </c>
      <c r="F5" s="13" t="s">
        <v>57</v>
      </c>
      <c r="G5" s="28"/>
      <c r="H5" s="28"/>
      <c r="I5" s="23"/>
      <c r="J5" s="23">
        <v>1</v>
      </c>
    </row>
    <row r="6" spans="1:11" x14ac:dyDescent="0.25">
      <c r="A6" s="41" t="s">
        <v>134</v>
      </c>
      <c r="B6" s="18" t="s">
        <v>50</v>
      </c>
      <c r="C6" s="41" t="s">
        <v>140</v>
      </c>
      <c r="D6" s="41" t="s">
        <v>142</v>
      </c>
      <c r="E6" s="41">
        <v>140</v>
      </c>
      <c r="F6" s="13" t="s">
        <v>57</v>
      </c>
      <c r="G6" s="28"/>
      <c r="H6" s="28"/>
      <c r="I6" s="23"/>
      <c r="J6" s="23">
        <v>11</v>
      </c>
    </row>
    <row r="7" spans="1:11" x14ac:dyDescent="0.25">
      <c r="A7" s="41" t="s">
        <v>134</v>
      </c>
      <c r="B7" s="18" t="s">
        <v>38</v>
      </c>
      <c r="C7" s="41" t="s">
        <v>143</v>
      </c>
      <c r="D7" s="41" t="s">
        <v>144</v>
      </c>
      <c r="E7" s="41">
        <v>140</v>
      </c>
      <c r="F7" s="13" t="s">
        <v>57</v>
      </c>
      <c r="G7" s="28"/>
      <c r="H7" s="28"/>
      <c r="I7" s="23"/>
      <c r="J7" s="23">
        <v>3</v>
      </c>
    </row>
    <row r="8" spans="1:11" x14ac:dyDescent="0.25">
      <c r="A8" s="41" t="s">
        <v>134</v>
      </c>
      <c r="B8" s="18" t="s">
        <v>50</v>
      </c>
      <c r="C8" s="41" t="s">
        <v>143</v>
      </c>
      <c r="D8" s="41" t="s">
        <v>145</v>
      </c>
      <c r="E8" s="41">
        <v>84</v>
      </c>
      <c r="F8" s="13" t="s">
        <v>57</v>
      </c>
      <c r="G8" s="28"/>
      <c r="H8" s="28"/>
      <c r="I8" s="23"/>
      <c r="J8" s="23">
        <v>3</v>
      </c>
    </row>
    <row r="9" spans="1:11" x14ac:dyDescent="0.25">
      <c r="A9" s="41" t="s">
        <v>134</v>
      </c>
      <c r="B9" s="18" t="s">
        <v>50</v>
      </c>
      <c r="C9" s="41" t="s">
        <v>146</v>
      </c>
      <c r="D9" s="41" t="s">
        <v>147</v>
      </c>
      <c r="E9" s="41">
        <v>281</v>
      </c>
      <c r="F9" s="13" t="s">
        <v>57</v>
      </c>
      <c r="G9" s="28"/>
      <c r="H9" s="28"/>
      <c r="I9" s="23"/>
      <c r="J9" s="23">
        <v>6</v>
      </c>
    </row>
    <row r="10" spans="1:11" x14ac:dyDescent="0.25">
      <c r="A10" s="41" t="s">
        <v>134</v>
      </c>
      <c r="B10" s="18" t="s">
        <v>38</v>
      </c>
      <c r="C10" s="13" t="s">
        <v>148</v>
      </c>
      <c r="D10" s="13" t="s">
        <v>149</v>
      </c>
      <c r="E10" s="13">
        <v>84</v>
      </c>
      <c r="F10" s="13" t="s">
        <v>57</v>
      </c>
      <c r="G10" s="28"/>
      <c r="H10" s="28"/>
      <c r="I10" s="23"/>
      <c r="J10" s="23">
        <v>2</v>
      </c>
    </row>
    <row r="11" spans="1:11" x14ac:dyDescent="0.25">
      <c r="A11" s="41" t="s">
        <v>134</v>
      </c>
      <c r="B11" s="18" t="s">
        <v>50</v>
      </c>
      <c r="C11" s="13" t="s">
        <v>150</v>
      </c>
      <c r="D11" s="13" t="s">
        <v>151</v>
      </c>
      <c r="E11" s="13">
        <v>140</v>
      </c>
      <c r="F11" s="13" t="s">
        <v>57</v>
      </c>
      <c r="G11" s="28"/>
      <c r="H11" s="28"/>
      <c r="I11" s="23"/>
      <c r="J11" s="23">
        <v>8</v>
      </c>
    </row>
    <row r="12" spans="1:11" x14ac:dyDescent="0.25">
      <c r="A12" s="38" t="s">
        <v>134</v>
      </c>
      <c r="B12" s="39" t="s">
        <v>135</v>
      </c>
      <c r="C12" s="38" t="s">
        <v>136</v>
      </c>
      <c r="D12" s="38" t="s">
        <v>137</v>
      </c>
      <c r="E12" s="38"/>
      <c r="F12" s="34" t="s">
        <v>73</v>
      </c>
      <c r="G12" s="29">
        <v>30</v>
      </c>
      <c r="H12" s="29">
        <v>30</v>
      </c>
      <c r="I12" s="40">
        <v>30</v>
      </c>
      <c r="J12" s="42"/>
    </row>
    <row r="13" spans="1:11" x14ac:dyDescent="0.25">
      <c r="A13" s="41" t="s">
        <v>134</v>
      </c>
      <c r="B13" s="18" t="s">
        <v>38</v>
      </c>
      <c r="C13" s="13" t="s">
        <v>138</v>
      </c>
      <c r="D13" s="13" t="s">
        <v>139</v>
      </c>
      <c r="E13" s="13">
        <v>140</v>
      </c>
      <c r="F13" s="13" t="s">
        <v>73</v>
      </c>
      <c r="G13" s="28"/>
      <c r="H13" s="28"/>
      <c r="I13" s="23"/>
      <c r="J13" s="23">
        <v>6</v>
      </c>
    </row>
    <row r="14" spans="1:11" x14ac:dyDescent="0.25">
      <c r="A14" s="41" t="s">
        <v>134</v>
      </c>
      <c r="B14" s="18" t="s">
        <v>38</v>
      </c>
      <c r="C14" s="13" t="s">
        <v>140</v>
      </c>
      <c r="D14" s="13" t="s">
        <v>141</v>
      </c>
      <c r="E14" s="13">
        <v>84</v>
      </c>
      <c r="F14" s="13" t="s">
        <v>73</v>
      </c>
      <c r="G14" s="28"/>
      <c r="H14" s="28"/>
      <c r="I14" s="23"/>
      <c r="J14" s="23">
        <v>4</v>
      </c>
    </row>
    <row r="15" spans="1:11" x14ac:dyDescent="0.25">
      <c r="A15" s="41" t="s">
        <v>134</v>
      </c>
      <c r="B15" s="18" t="s">
        <v>50</v>
      </c>
      <c r="C15" s="41" t="s">
        <v>140</v>
      </c>
      <c r="D15" s="41" t="s">
        <v>142</v>
      </c>
      <c r="E15" s="41">
        <v>140</v>
      </c>
      <c r="F15" s="13" t="s">
        <v>73</v>
      </c>
      <c r="G15" s="28"/>
      <c r="H15" s="28"/>
      <c r="I15" s="23"/>
      <c r="J15" s="23">
        <v>10</v>
      </c>
    </row>
    <row r="16" spans="1:11" x14ac:dyDescent="0.25">
      <c r="A16" s="41" t="s">
        <v>134</v>
      </c>
      <c r="B16" s="18" t="s">
        <v>38</v>
      </c>
      <c r="C16" s="41" t="s">
        <v>143</v>
      </c>
      <c r="D16" s="41" t="s">
        <v>144</v>
      </c>
      <c r="E16" s="41">
        <v>140</v>
      </c>
      <c r="F16" s="13" t="s">
        <v>73</v>
      </c>
      <c r="G16" s="28"/>
      <c r="H16" s="28"/>
      <c r="I16" s="23"/>
      <c r="J16" s="23">
        <v>3</v>
      </c>
    </row>
    <row r="17" spans="1:10" x14ac:dyDescent="0.25">
      <c r="A17" s="41" t="s">
        <v>134</v>
      </c>
      <c r="B17" s="18" t="s">
        <v>50</v>
      </c>
      <c r="C17" s="41" t="s">
        <v>143</v>
      </c>
      <c r="D17" s="41" t="s">
        <v>145</v>
      </c>
      <c r="E17" s="41">
        <v>84</v>
      </c>
      <c r="F17" s="13" t="s">
        <v>73</v>
      </c>
      <c r="G17" s="28"/>
      <c r="H17" s="28"/>
      <c r="I17" s="23"/>
      <c r="J17" s="23">
        <v>3</v>
      </c>
    </row>
    <row r="18" spans="1:10" x14ac:dyDescent="0.25">
      <c r="A18" s="41" t="s">
        <v>134</v>
      </c>
      <c r="B18" s="18" t="s">
        <v>50</v>
      </c>
      <c r="C18" s="41" t="s">
        <v>146</v>
      </c>
      <c r="D18" s="41" t="s">
        <v>147</v>
      </c>
      <c r="E18" s="41">
        <v>281</v>
      </c>
      <c r="F18" s="13" t="s">
        <v>73</v>
      </c>
      <c r="G18" s="28"/>
      <c r="H18" s="28"/>
      <c r="I18" s="23"/>
      <c r="J18" s="23">
        <v>13</v>
      </c>
    </row>
    <row r="19" spans="1:10" x14ac:dyDescent="0.25">
      <c r="A19" s="41" t="s">
        <v>134</v>
      </c>
      <c r="B19" s="18" t="s">
        <v>38</v>
      </c>
      <c r="C19" s="13" t="s">
        <v>148</v>
      </c>
      <c r="D19" s="13" t="s">
        <v>149</v>
      </c>
      <c r="E19" s="13">
        <v>84</v>
      </c>
      <c r="F19" s="13" t="s">
        <v>73</v>
      </c>
      <c r="G19" s="28"/>
      <c r="H19" s="28"/>
      <c r="I19" s="23"/>
      <c r="J19" s="23">
        <v>8</v>
      </c>
    </row>
    <row r="20" spans="1:10" x14ac:dyDescent="0.25">
      <c r="A20" s="41" t="s">
        <v>134</v>
      </c>
      <c r="B20" s="18" t="s">
        <v>50</v>
      </c>
      <c r="C20" s="13" t="s">
        <v>150</v>
      </c>
      <c r="D20" s="13" t="s">
        <v>151</v>
      </c>
      <c r="E20" s="13">
        <v>140</v>
      </c>
      <c r="F20" s="13" t="s">
        <v>73</v>
      </c>
      <c r="G20" s="28"/>
      <c r="H20" s="28"/>
      <c r="I20" s="23"/>
      <c r="J20" s="23">
        <v>9</v>
      </c>
    </row>
    <row r="21" spans="1:10" x14ac:dyDescent="0.25">
      <c r="A21" s="38" t="s">
        <v>134</v>
      </c>
      <c r="B21" s="39" t="s">
        <v>135</v>
      </c>
      <c r="C21" s="38" t="s">
        <v>136</v>
      </c>
      <c r="D21" s="38" t="s">
        <v>137</v>
      </c>
      <c r="E21" s="38"/>
      <c r="F21" s="34" t="s">
        <v>60</v>
      </c>
      <c r="G21" s="29">
        <v>15</v>
      </c>
      <c r="H21" s="29">
        <v>20</v>
      </c>
      <c r="I21" s="40">
        <v>20</v>
      </c>
      <c r="J21" s="42"/>
    </row>
    <row r="22" spans="1:10" x14ac:dyDescent="0.25">
      <c r="A22" s="41" t="s">
        <v>134</v>
      </c>
      <c r="B22" s="18" t="s">
        <v>38</v>
      </c>
      <c r="C22" s="13" t="s">
        <v>138</v>
      </c>
      <c r="D22" s="13" t="s">
        <v>139</v>
      </c>
      <c r="E22" s="13">
        <v>140</v>
      </c>
      <c r="F22" s="13" t="s">
        <v>60</v>
      </c>
      <c r="G22" s="28"/>
      <c r="H22" s="28"/>
      <c r="I22" s="23"/>
      <c r="J22" s="23">
        <v>2</v>
      </c>
    </row>
    <row r="23" spans="1:10" x14ac:dyDescent="0.25">
      <c r="A23" s="41" t="s">
        <v>134</v>
      </c>
      <c r="B23" s="18" t="s">
        <v>38</v>
      </c>
      <c r="C23" s="13" t="s">
        <v>140</v>
      </c>
      <c r="D23" s="13" t="s">
        <v>141</v>
      </c>
      <c r="E23" s="13">
        <v>84</v>
      </c>
      <c r="F23" s="13" t="s">
        <v>60</v>
      </c>
      <c r="G23" s="28"/>
      <c r="H23" s="28"/>
      <c r="I23" s="23"/>
      <c r="J23" s="23">
        <v>3</v>
      </c>
    </row>
    <row r="24" spans="1:10" x14ac:dyDescent="0.25">
      <c r="A24" s="41" t="s">
        <v>134</v>
      </c>
      <c r="B24" s="18" t="s">
        <v>50</v>
      </c>
      <c r="C24" s="41" t="s">
        <v>140</v>
      </c>
      <c r="D24" s="41" t="s">
        <v>142</v>
      </c>
      <c r="E24" s="41">
        <v>140</v>
      </c>
      <c r="F24" s="13" t="s">
        <v>60</v>
      </c>
      <c r="G24" s="28"/>
      <c r="H24" s="28"/>
      <c r="I24" s="23"/>
      <c r="J24" s="23">
        <v>10</v>
      </c>
    </row>
    <row r="25" spans="1:10" x14ac:dyDescent="0.25">
      <c r="A25" s="41" t="s">
        <v>134</v>
      </c>
      <c r="B25" s="18" t="s">
        <v>38</v>
      </c>
      <c r="C25" s="41" t="s">
        <v>143</v>
      </c>
      <c r="D25" s="41" t="s">
        <v>144</v>
      </c>
      <c r="E25" s="41">
        <v>140</v>
      </c>
      <c r="F25" s="13" t="s">
        <v>60</v>
      </c>
      <c r="G25" s="28"/>
      <c r="H25" s="28"/>
      <c r="I25" s="23"/>
      <c r="J25" s="23">
        <v>1</v>
      </c>
    </row>
    <row r="26" spans="1:10" x14ac:dyDescent="0.25">
      <c r="A26" s="41" t="s">
        <v>134</v>
      </c>
      <c r="B26" s="18" t="s">
        <v>50</v>
      </c>
      <c r="C26" s="41" t="s">
        <v>143</v>
      </c>
      <c r="D26" s="41" t="s">
        <v>145</v>
      </c>
      <c r="E26" s="41">
        <v>84</v>
      </c>
      <c r="F26" s="13" t="s">
        <v>60</v>
      </c>
      <c r="G26" s="28"/>
      <c r="H26" s="28"/>
      <c r="I26" s="23"/>
      <c r="J26" s="23">
        <v>5</v>
      </c>
    </row>
    <row r="27" spans="1:10" x14ac:dyDescent="0.25">
      <c r="A27" s="41" t="s">
        <v>134</v>
      </c>
      <c r="B27" s="18" t="s">
        <v>50</v>
      </c>
      <c r="C27" s="41" t="s">
        <v>146</v>
      </c>
      <c r="D27" s="41" t="s">
        <v>147</v>
      </c>
      <c r="E27" s="41">
        <v>281</v>
      </c>
      <c r="F27" s="13" t="s">
        <v>60</v>
      </c>
      <c r="G27" s="28"/>
      <c r="H27" s="28"/>
      <c r="I27" s="23"/>
      <c r="J27" s="23">
        <v>7</v>
      </c>
    </row>
    <row r="28" spans="1:10" x14ac:dyDescent="0.25">
      <c r="A28" s="41" t="s">
        <v>134</v>
      </c>
      <c r="B28" s="18" t="s">
        <v>38</v>
      </c>
      <c r="C28" s="13" t="s">
        <v>148</v>
      </c>
      <c r="D28" s="13" t="s">
        <v>149</v>
      </c>
      <c r="E28" s="13">
        <v>84</v>
      </c>
      <c r="F28" s="13" t="s">
        <v>60</v>
      </c>
      <c r="G28" s="28"/>
      <c r="H28" s="28"/>
      <c r="I28" s="23"/>
      <c r="J28" s="23">
        <v>0</v>
      </c>
    </row>
    <row r="29" spans="1:10" x14ac:dyDescent="0.25">
      <c r="A29" s="41" t="s">
        <v>134</v>
      </c>
      <c r="B29" s="18" t="s">
        <v>50</v>
      </c>
      <c r="C29" s="13" t="s">
        <v>150</v>
      </c>
      <c r="D29" s="13" t="s">
        <v>151</v>
      </c>
      <c r="E29" s="13">
        <v>140</v>
      </c>
      <c r="F29" s="13" t="s">
        <v>60</v>
      </c>
      <c r="G29" s="28"/>
      <c r="H29" s="28"/>
      <c r="I29" s="23"/>
      <c r="J29" s="23">
        <v>10</v>
      </c>
    </row>
    <row r="30" spans="1:10" x14ac:dyDescent="0.25">
      <c r="A30" s="38" t="s">
        <v>134</v>
      </c>
      <c r="B30" s="39" t="s">
        <v>135</v>
      </c>
      <c r="C30" s="38" t="s">
        <v>136</v>
      </c>
      <c r="D30" s="38" t="s">
        <v>137</v>
      </c>
      <c r="E30" s="38"/>
      <c r="F30" s="34" t="s">
        <v>43</v>
      </c>
      <c r="G30" s="29">
        <v>30</v>
      </c>
      <c r="H30" s="29">
        <v>30</v>
      </c>
      <c r="I30" s="42">
        <v>30</v>
      </c>
      <c r="J30" s="42"/>
    </row>
    <row r="31" spans="1:10" x14ac:dyDescent="0.25">
      <c r="A31" s="41" t="s">
        <v>134</v>
      </c>
      <c r="B31" s="18" t="s">
        <v>38</v>
      </c>
      <c r="C31" s="13" t="s">
        <v>138</v>
      </c>
      <c r="D31" s="13" t="s">
        <v>139</v>
      </c>
      <c r="E31" s="13">
        <v>140</v>
      </c>
      <c r="F31" s="13" t="s">
        <v>43</v>
      </c>
      <c r="G31" s="28"/>
      <c r="H31" s="28"/>
      <c r="I31" s="23"/>
      <c r="J31" s="23">
        <v>8</v>
      </c>
    </row>
    <row r="32" spans="1:10" x14ac:dyDescent="0.25">
      <c r="A32" s="41" t="s">
        <v>134</v>
      </c>
      <c r="B32" s="18" t="s">
        <v>38</v>
      </c>
      <c r="C32" s="13" t="s">
        <v>140</v>
      </c>
      <c r="D32" s="13" t="s">
        <v>141</v>
      </c>
      <c r="E32" s="13">
        <v>84</v>
      </c>
      <c r="F32" s="13" t="s">
        <v>43</v>
      </c>
      <c r="G32" s="28"/>
      <c r="H32" s="28"/>
      <c r="I32" s="23"/>
      <c r="J32" s="23">
        <v>6</v>
      </c>
    </row>
    <row r="33" spans="1:10" x14ac:dyDescent="0.25">
      <c r="A33" s="41" t="s">
        <v>134</v>
      </c>
      <c r="B33" s="18" t="s">
        <v>50</v>
      </c>
      <c r="C33" s="41" t="s">
        <v>140</v>
      </c>
      <c r="D33" s="41" t="s">
        <v>142</v>
      </c>
      <c r="E33" s="41">
        <v>140</v>
      </c>
      <c r="F33" s="13" t="s">
        <v>43</v>
      </c>
      <c r="G33" s="28"/>
      <c r="H33" s="28"/>
      <c r="I33" s="23"/>
      <c r="J33" s="23">
        <v>12</v>
      </c>
    </row>
    <row r="34" spans="1:10" x14ac:dyDescent="0.25">
      <c r="A34" s="41" t="s">
        <v>134</v>
      </c>
      <c r="B34" s="18" t="s">
        <v>38</v>
      </c>
      <c r="C34" s="41" t="s">
        <v>143</v>
      </c>
      <c r="D34" s="41" t="s">
        <v>144</v>
      </c>
      <c r="E34" s="41">
        <v>140</v>
      </c>
      <c r="F34" s="13" t="s">
        <v>43</v>
      </c>
      <c r="G34" s="28"/>
      <c r="H34" s="28"/>
      <c r="I34" s="23"/>
      <c r="J34" s="23">
        <v>6</v>
      </c>
    </row>
    <row r="35" spans="1:10" x14ac:dyDescent="0.25">
      <c r="A35" s="41" t="s">
        <v>134</v>
      </c>
      <c r="B35" s="18" t="s">
        <v>50</v>
      </c>
      <c r="C35" s="41" t="s">
        <v>143</v>
      </c>
      <c r="D35" s="41" t="s">
        <v>145</v>
      </c>
      <c r="E35" s="41">
        <v>84</v>
      </c>
      <c r="F35" s="13" t="s">
        <v>43</v>
      </c>
      <c r="G35" s="28"/>
      <c r="H35" s="28"/>
      <c r="I35" s="23"/>
      <c r="J35" s="23">
        <v>7</v>
      </c>
    </row>
    <row r="36" spans="1:10" x14ac:dyDescent="0.25">
      <c r="A36" s="41" t="s">
        <v>134</v>
      </c>
      <c r="B36" s="18" t="s">
        <v>50</v>
      </c>
      <c r="C36" s="41" t="s">
        <v>146</v>
      </c>
      <c r="D36" s="41" t="s">
        <v>147</v>
      </c>
      <c r="E36" s="41">
        <v>281</v>
      </c>
      <c r="F36" s="13" t="s">
        <v>43</v>
      </c>
      <c r="G36" s="28"/>
      <c r="H36" s="28"/>
      <c r="I36" s="23"/>
      <c r="J36" s="23">
        <v>17</v>
      </c>
    </row>
    <row r="37" spans="1:10" x14ac:dyDescent="0.25">
      <c r="A37" s="41" t="s">
        <v>134</v>
      </c>
      <c r="B37" s="18" t="s">
        <v>38</v>
      </c>
      <c r="C37" s="13" t="s">
        <v>148</v>
      </c>
      <c r="D37" s="13" t="s">
        <v>149</v>
      </c>
      <c r="E37" s="13">
        <v>84</v>
      </c>
      <c r="F37" s="13" t="s">
        <v>43</v>
      </c>
      <c r="G37" s="28"/>
      <c r="H37" s="28"/>
      <c r="I37" s="23"/>
      <c r="J37" s="23">
        <v>7</v>
      </c>
    </row>
    <row r="38" spans="1:10" x14ac:dyDescent="0.25">
      <c r="A38" s="41" t="s">
        <v>134</v>
      </c>
      <c r="B38" s="18" t="s">
        <v>50</v>
      </c>
      <c r="C38" s="13" t="s">
        <v>150</v>
      </c>
      <c r="D38" s="13" t="s">
        <v>151</v>
      </c>
      <c r="E38" s="13">
        <v>140</v>
      </c>
      <c r="F38" s="13" t="s">
        <v>43</v>
      </c>
      <c r="G38" s="28"/>
      <c r="H38" s="28"/>
      <c r="I38" s="23"/>
      <c r="J38" s="23">
        <v>15</v>
      </c>
    </row>
    <row r="39" spans="1:10" x14ac:dyDescent="0.25">
      <c r="A39" s="38" t="s">
        <v>134</v>
      </c>
      <c r="B39" s="39" t="s">
        <v>135</v>
      </c>
      <c r="C39" s="38" t="s">
        <v>136</v>
      </c>
      <c r="D39" s="38" t="s">
        <v>137</v>
      </c>
      <c r="E39" s="38"/>
      <c r="F39" s="35" t="s">
        <v>72</v>
      </c>
      <c r="G39" s="29" t="s">
        <v>152</v>
      </c>
      <c r="H39" s="29" t="s">
        <v>153</v>
      </c>
      <c r="I39" s="40">
        <v>60</v>
      </c>
      <c r="J39" s="40"/>
    </row>
    <row r="40" spans="1:10" x14ac:dyDescent="0.25">
      <c r="A40" s="41" t="s">
        <v>134</v>
      </c>
      <c r="B40" s="18" t="s">
        <v>38</v>
      </c>
      <c r="C40" s="13" t="s">
        <v>138</v>
      </c>
      <c r="D40" s="13" t="s">
        <v>139</v>
      </c>
      <c r="E40" s="13">
        <v>140</v>
      </c>
      <c r="F40" s="16" t="s">
        <v>72</v>
      </c>
      <c r="G40" s="28"/>
      <c r="H40" s="28"/>
      <c r="I40" s="23"/>
      <c r="J40" s="23">
        <v>40</v>
      </c>
    </row>
    <row r="41" spans="1:10" x14ac:dyDescent="0.25">
      <c r="A41" s="41" t="s">
        <v>134</v>
      </c>
      <c r="B41" s="18" t="s">
        <v>38</v>
      </c>
      <c r="C41" s="13" t="s">
        <v>140</v>
      </c>
      <c r="D41" s="13" t="s">
        <v>141</v>
      </c>
      <c r="E41" s="13">
        <v>84</v>
      </c>
      <c r="F41" s="16" t="s">
        <v>72</v>
      </c>
      <c r="G41" s="28"/>
      <c r="H41" s="28"/>
      <c r="I41" s="23"/>
      <c r="J41" s="23">
        <v>33</v>
      </c>
    </row>
    <row r="42" spans="1:10" x14ac:dyDescent="0.25">
      <c r="A42" s="41" t="s">
        <v>134</v>
      </c>
      <c r="B42" s="18" t="s">
        <v>50</v>
      </c>
      <c r="C42" s="41" t="s">
        <v>140</v>
      </c>
      <c r="D42" s="41" t="s">
        <v>142</v>
      </c>
      <c r="E42" s="41">
        <v>140</v>
      </c>
      <c r="F42" s="16" t="s">
        <v>72</v>
      </c>
      <c r="G42" s="28"/>
      <c r="H42" s="28"/>
      <c r="I42" s="23"/>
      <c r="J42" s="23">
        <v>62</v>
      </c>
    </row>
    <row r="43" spans="1:10" x14ac:dyDescent="0.25">
      <c r="A43" s="41" t="s">
        <v>134</v>
      </c>
      <c r="B43" s="18" t="s">
        <v>38</v>
      </c>
      <c r="C43" s="41" t="s">
        <v>143</v>
      </c>
      <c r="D43" s="41" t="s">
        <v>144</v>
      </c>
      <c r="E43" s="41">
        <v>140</v>
      </c>
      <c r="F43" s="16" t="s">
        <v>72</v>
      </c>
      <c r="G43" s="28"/>
      <c r="H43" s="28"/>
      <c r="I43" s="23"/>
      <c r="J43" s="23">
        <v>26</v>
      </c>
    </row>
    <row r="44" spans="1:10" x14ac:dyDescent="0.25">
      <c r="A44" s="41" t="s">
        <v>134</v>
      </c>
      <c r="B44" s="18" t="s">
        <v>50</v>
      </c>
      <c r="C44" s="41" t="s">
        <v>143</v>
      </c>
      <c r="D44" s="41" t="s">
        <v>145</v>
      </c>
      <c r="E44" s="41">
        <v>84</v>
      </c>
      <c r="F44" s="16" t="s">
        <v>72</v>
      </c>
      <c r="G44" s="28"/>
      <c r="H44" s="28"/>
      <c r="I44" s="23"/>
      <c r="J44" s="23">
        <v>29</v>
      </c>
    </row>
    <row r="45" spans="1:10" x14ac:dyDescent="0.25">
      <c r="A45" s="41" t="s">
        <v>134</v>
      </c>
      <c r="B45" s="18" t="s">
        <v>50</v>
      </c>
      <c r="C45" s="41" t="s">
        <v>146</v>
      </c>
      <c r="D45" s="41" t="s">
        <v>147</v>
      </c>
      <c r="E45" s="41">
        <v>281</v>
      </c>
      <c r="F45" s="16" t="s">
        <v>72</v>
      </c>
      <c r="G45" s="28"/>
      <c r="H45" s="28"/>
      <c r="I45" s="23"/>
      <c r="J45" s="23">
        <v>80</v>
      </c>
    </row>
    <row r="46" spans="1:10" x14ac:dyDescent="0.25">
      <c r="A46" s="41" t="s">
        <v>134</v>
      </c>
      <c r="B46" s="18" t="s">
        <v>38</v>
      </c>
      <c r="C46" s="13" t="s">
        <v>148</v>
      </c>
      <c r="D46" s="13" t="s">
        <v>149</v>
      </c>
      <c r="E46" s="13">
        <v>84</v>
      </c>
      <c r="F46" s="16" t="s">
        <v>72</v>
      </c>
      <c r="G46" s="28"/>
      <c r="H46" s="28"/>
      <c r="I46" s="23"/>
      <c r="J46" s="23">
        <v>31</v>
      </c>
    </row>
    <row r="47" spans="1:10" x14ac:dyDescent="0.25">
      <c r="A47" s="41" t="s">
        <v>134</v>
      </c>
      <c r="B47" s="18" t="s">
        <v>50</v>
      </c>
      <c r="C47" s="13" t="s">
        <v>150</v>
      </c>
      <c r="D47" s="13" t="s">
        <v>151</v>
      </c>
      <c r="E47" s="13">
        <v>140</v>
      </c>
      <c r="F47" s="16" t="s">
        <v>72</v>
      </c>
      <c r="G47" s="28"/>
      <c r="H47" s="28"/>
      <c r="I47" s="23"/>
      <c r="J47" s="23">
        <v>63</v>
      </c>
    </row>
    <row r="48" spans="1:10" x14ac:dyDescent="0.25">
      <c r="A48" s="38" t="s">
        <v>134</v>
      </c>
      <c r="B48" s="39" t="s">
        <v>135</v>
      </c>
      <c r="C48" s="38" t="s">
        <v>136</v>
      </c>
      <c r="D48" s="38" t="s">
        <v>137</v>
      </c>
      <c r="E48" s="43"/>
      <c r="F48" s="36" t="s">
        <v>154</v>
      </c>
      <c r="G48" s="29" t="s">
        <v>155</v>
      </c>
      <c r="H48" s="29">
        <v>60</v>
      </c>
      <c r="I48" s="40">
        <v>60</v>
      </c>
      <c r="J48" s="40"/>
    </row>
    <row r="49" spans="1:10" x14ac:dyDescent="0.25">
      <c r="A49" s="41" t="s">
        <v>134</v>
      </c>
      <c r="B49" s="18" t="s">
        <v>38</v>
      </c>
      <c r="C49" s="13" t="s">
        <v>138</v>
      </c>
      <c r="D49" s="13" t="s">
        <v>139</v>
      </c>
      <c r="E49" s="13">
        <v>140</v>
      </c>
      <c r="F49" s="26" t="s">
        <v>154</v>
      </c>
      <c r="G49" s="28"/>
      <c r="H49" s="28"/>
      <c r="I49" s="23"/>
      <c r="J49" s="23">
        <v>27</v>
      </c>
    </row>
    <row r="50" spans="1:10" x14ac:dyDescent="0.25">
      <c r="A50" s="41" t="s">
        <v>134</v>
      </c>
      <c r="B50" s="18" t="s">
        <v>38</v>
      </c>
      <c r="C50" s="13" t="s">
        <v>140</v>
      </c>
      <c r="D50" s="13" t="s">
        <v>141</v>
      </c>
      <c r="E50" s="13">
        <v>84</v>
      </c>
      <c r="F50" s="26" t="s">
        <v>154</v>
      </c>
      <c r="G50" s="28"/>
      <c r="H50" s="28"/>
      <c r="I50" s="23"/>
      <c r="J50" s="23">
        <v>15</v>
      </c>
    </row>
    <row r="51" spans="1:10" x14ac:dyDescent="0.25">
      <c r="A51" s="41" t="s">
        <v>134</v>
      </c>
      <c r="B51" s="18" t="s">
        <v>50</v>
      </c>
      <c r="C51" s="41" t="s">
        <v>140</v>
      </c>
      <c r="D51" s="41" t="s">
        <v>142</v>
      </c>
      <c r="E51" s="41">
        <v>140</v>
      </c>
      <c r="F51" s="26" t="s">
        <v>154</v>
      </c>
      <c r="G51" s="28"/>
      <c r="H51" s="28"/>
      <c r="I51" s="23"/>
      <c r="J51" s="23">
        <v>51</v>
      </c>
    </row>
    <row r="52" spans="1:10" x14ac:dyDescent="0.25">
      <c r="A52" s="41" t="s">
        <v>134</v>
      </c>
      <c r="B52" s="18" t="s">
        <v>45</v>
      </c>
      <c r="C52" s="41" t="s">
        <v>140</v>
      </c>
      <c r="D52" s="41" t="s">
        <v>156</v>
      </c>
      <c r="E52" s="41">
        <v>84</v>
      </c>
      <c r="F52" s="26" t="s">
        <v>154</v>
      </c>
      <c r="G52" s="28"/>
      <c r="H52" s="28"/>
      <c r="I52" s="23"/>
      <c r="J52" s="23">
        <v>7</v>
      </c>
    </row>
    <row r="53" spans="1:10" x14ac:dyDescent="0.25">
      <c r="A53" s="41" t="s">
        <v>134</v>
      </c>
      <c r="B53" s="18" t="s">
        <v>38</v>
      </c>
      <c r="C53" s="41" t="s">
        <v>143</v>
      </c>
      <c r="D53" s="41" t="s">
        <v>144</v>
      </c>
      <c r="E53" s="41">
        <v>140</v>
      </c>
      <c r="F53" s="26" t="s">
        <v>154</v>
      </c>
      <c r="G53" s="28"/>
      <c r="H53" s="28"/>
      <c r="I53" s="23"/>
      <c r="J53" s="23">
        <v>10</v>
      </c>
    </row>
    <row r="54" spans="1:10" x14ac:dyDescent="0.25">
      <c r="A54" s="41" t="s">
        <v>134</v>
      </c>
      <c r="B54" s="18" t="s">
        <v>50</v>
      </c>
      <c r="C54" s="41" t="s">
        <v>143</v>
      </c>
      <c r="D54" s="41" t="s">
        <v>145</v>
      </c>
      <c r="E54" s="41">
        <v>84</v>
      </c>
      <c r="F54" s="26" t="s">
        <v>154</v>
      </c>
      <c r="G54" s="28"/>
      <c r="H54" s="28"/>
      <c r="I54" s="23"/>
      <c r="J54" s="23">
        <v>34</v>
      </c>
    </row>
    <row r="55" spans="1:10" x14ac:dyDescent="0.25">
      <c r="A55" s="41" t="s">
        <v>134</v>
      </c>
      <c r="B55" s="18" t="s">
        <v>50</v>
      </c>
      <c r="C55" s="41" t="s">
        <v>146</v>
      </c>
      <c r="D55" s="41" t="s">
        <v>147</v>
      </c>
      <c r="E55" s="41">
        <v>281</v>
      </c>
      <c r="F55" s="26" t="s">
        <v>154</v>
      </c>
      <c r="G55" s="28"/>
      <c r="H55" s="28"/>
      <c r="I55" s="23"/>
      <c r="J55" s="23">
        <v>68</v>
      </c>
    </row>
    <row r="56" spans="1:10" x14ac:dyDescent="0.25">
      <c r="A56" s="41" t="s">
        <v>134</v>
      </c>
      <c r="B56" s="18" t="s">
        <v>38</v>
      </c>
      <c r="C56" s="13" t="s">
        <v>148</v>
      </c>
      <c r="D56" s="13" t="s">
        <v>149</v>
      </c>
      <c r="E56" s="13">
        <v>84</v>
      </c>
      <c r="F56" s="26" t="s">
        <v>154</v>
      </c>
      <c r="G56" s="28"/>
      <c r="H56" s="28"/>
      <c r="I56" s="23"/>
      <c r="J56" s="23">
        <v>20</v>
      </c>
    </row>
    <row r="57" spans="1:10" x14ac:dyDescent="0.25">
      <c r="A57" s="41" t="s">
        <v>134</v>
      </c>
      <c r="B57" s="18" t="s">
        <v>50</v>
      </c>
      <c r="C57" s="13" t="s">
        <v>150</v>
      </c>
      <c r="D57" s="13" t="s">
        <v>151</v>
      </c>
      <c r="E57" s="13">
        <v>140</v>
      </c>
      <c r="F57" s="26" t="s">
        <v>154</v>
      </c>
      <c r="G57" s="28"/>
      <c r="H57" s="28"/>
      <c r="I57" s="23"/>
      <c r="J57" s="23">
        <v>57</v>
      </c>
    </row>
    <row r="58" spans="1:10" x14ac:dyDescent="0.25">
      <c r="A58" s="41" t="s">
        <v>134</v>
      </c>
      <c r="B58" s="18" t="s">
        <v>50</v>
      </c>
      <c r="C58" s="13" t="s">
        <v>157</v>
      </c>
      <c r="D58" s="13" t="s">
        <v>158</v>
      </c>
      <c r="E58" s="13">
        <v>140</v>
      </c>
      <c r="F58" s="26" t="s">
        <v>154</v>
      </c>
      <c r="G58" s="28"/>
      <c r="H58" s="28"/>
      <c r="I58" s="23"/>
      <c r="J58" s="23">
        <v>22</v>
      </c>
    </row>
  </sheetData>
  <mergeCells count="1">
    <mergeCell ref="G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0E97-2AFF-480A-8D4F-C1C1BAD0D6AB}">
  <dimension ref="A1:F26"/>
  <sheetViews>
    <sheetView workbookViewId="0">
      <selection activeCell="A11" sqref="A11"/>
    </sheetView>
  </sheetViews>
  <sheetFormatPr baseColWidth="10" defaultColWidth="11.42578125" defaultRowHeight="15" x14ac:dyDescent="0.25"/>
  <cols>
    <col min="1" max="1" width="5.5703125" style="53" customWidth="1"/>
    <col min="2" max="2" width="8.28515625" customWidth="1"/>
    <col min="4" max="4" width="26.5703125" bestFit="1" customWidth="1"/>
    <col min="6" max="6" width="38.7109375" customWidth="1"/>
    <col min="7" max="7" width="4.7109375" customWidth="1"/>
  </cols>
  <sheetData>
    <row r="1" spans="1:6" x14ac:dyDescent="0.25">
      <c r="A1" s="12" t="s">
        <v>29</v>
      </c>
      <c r="B1" s="12" t="s">
        <v>30</v>
      </c>
      <c r="C1" s="12" t="s">
        <v>31</v>
      </c>
      <c r="D1" s="12" t="s">
        <v>28</v>
      </c>
      <c r="E1" s="11" t="s">
        <v>159</v>
      </c>
      <c r="F1" s="11" t="s">
        <v>160</v>
      </c>
    </row>
    <row r="2" spans="1:6" x14ac:dyDescent="0.25">
      <c r="A2" s="45">
        <v>3</v>
      </c>
      <c r="B2" s="44" t="s">
        <v>68</v>
      </c>
      <c r="C2" s="45" t="s">
        <v>161</v>
      </c>
      <c r="D2" s="45" t="s">
        <v>162</v>
      </c>
      <c r="E2" s="46">
        <v>2</v>
      </c>
      <c r="F2" s="52" t="s">
        <v>163</v>
      </c>
    </row>
    <row r="3" spans="1:6" x14ac:dyDescent="0.25">
      <c r="A3" s="45">
        <v>3</v>
      </c>
      <c r="B3" s="44" t="s">
        <v>58</v>
      </c>
      <c r="C3" s="45" t="s">
        <v>164</v>
      </c>
      <c r="D3" s="45" t="s">
        <v>165</v>
      </c>
      <c r="E3" s="46">
        <v>1</v>
      </c>
      <c r="F3" s="52" t="s">
        <v>166</v>
      </c>
    </row>
    <row r="4" spans="1:6" x14ac:dyDescent="0.25">
      <c r="A4" s="45">
        <v>2</v>
      </c>
      <c r="B4" s="44" t="s">
        <v>58</v>
      </c>
      <c r="C4" s="45" t="s">
        <v>167</v>
      </c>
      <c r="D4" s="45" t="s">
        <v>168</v>
      </c>
      <c r="E4" s="46">
        <v>3</v>
      </c>
      <c r="F4" s="52" t="s">
        <v>166</v>
      </c>
    </row>
    <row r="5" spans="1:6" x14ac:dyDescent="0.25">
      <c r="A5" s="45">
        <v>2</v>
      </c>
      <c r="B5" s="44" t="s">
        <v>58</v>
      </c>
      <c r="C5" s="47" t="s">
        <v>169</v>
      </c>
      <c r="D5" s="48" t="s">
        <v>170</v>
      </c>
      <c r="E5" s="46">
        <v>2</v>
      </c>
      <c r="F5" s="52" t="s">
        <v>171</v>
      </c>
    </row>
    <row r="6" spans="1:6" x14ac:dyDescent="0.25">
      <c r="A6" s="45">
        <v>2</v>
      </c>
      <c r="B6" s="44" t="s">
        <v>122</v>
      </c>
      <c r="C6" s="45" t="s">
        <v>172</v>
      </c>
      <c r="D6" s="48" t="s">
        <v>173</v>
      </c>
      <c r="E6" s="46">
        <v>3</v>
      </c>
      <c r="F6" s="52" t="s">
        <v>174</v>
      </c>
    </row>
    <row r="7" spans="1:6" x14ac:dyDescent="0.25">
      <c r="A7" s="45">
        <v>2</v>
      </c>
      <c r="B7" s="44" t="s">
        <v>122</v>
      </c>
      <c r="C7" s="49" t="s">
        <v>175</v>
      </c>
      <c r="D7" s="45" t="s">
        <v>176</v>
      </c>
      <c r="E7" s="46">
        <v>1</v>
      </c>
      <c r="F7" s="52" t="s">
        <v>177</v>
      </c>
    </row>
    <row r="8" spans="1:6" x14ac:dyDescent="0.25">
      <c r="A8" s="45">
        <v>2</v>
      </c>
      <c r="B8" s="44" t="s">
        <v>122</v>
      </c>
      <c r="C8" s="50" t="s">
        <v>178</v>
      </c>
      <c r="D8" s="45" t="s">
        <v>179</v>
      </c>
      <c r="E8" s="46">
        <v>1</v>
      </c>
      <c r="F8" s="52" t="s">
        <v>180</v>
      </c>
    </row>
    <row r="9" spans="1:6" x14ac:dyDescent="0.25">
      <c r="A9" s="45"/>
      <c r="B9" s="44"/>
      <c r="C9" s="49"/>
      <c r="D9" s="12" t="s">
        <v>181</v>
      </c>
      <c r="E9" s="11">
        <f>SUM(E2:E8)</f>
        <v>13</v>
      </c>
      <c r="F9" s="11"/>
    </row>
    <row r="26" spans="6:6" x14ac:dyDescent="0.25">
      <c r="F26" s="5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686E8A56D40B4B857B88B32ABB9C6A" ma:contentTypeVersion="4" ma:contentTypeDescription="Opprett et nytt dokument." ma:contentTypeScope="" ma:versionID="64f7768f964e9adb878bbd3297ebca47">
  <xsd:schema xmlns:xsd="http://www.w3.org/2001/XMLSchema" xmlns:xs="http://www.w3.org/2001/XMLSchema" xmlns:p="http://schemas.microsoft.com/office/2006/metadata/properties" xmlns:ns2="a602993b-b46e-4dda-bb31-9650dfca21e0" targetNamespace="http://schemas.microsoft.com/office/2006/metadata/properties" ma:root="true" ma:fieldsID="2ffc8a5a0042c0d5ef9a69b79d6b7fee" ns2:_="">
    <xsd:import namespace="a602993b-b46e-4dda-bb31-9650dfca2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2993b-b46e-4dda-bb31-9650dfca21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AC2F5-5654-42A4-8BCC-7CC98835E4B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602993b-b46e-4dda-bb31-9650dfca21e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CE87B6-A2DE-4FD7-BF9C-656ED1376F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39644C-C8E0-453E-A4ED-5598A6DE9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02993b-b46e-4dda-bb31-9650dfca2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Totaloversikt</vt:lpstr>
      <vt:lpstr>YF Søkertall og deltakere</vt:lpstr>
      <vt:lpstr>PB Søkertall og deltakere</vt:lpstr>
      <vt:lpstr>Avsatt plass i ungdomsopplæring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Bodil Berg</dc:creator>
  <cp:keywords/>
  <dc:description/>
  <cp:lastModifiedBy>Line Hellem</cp:lastModifiedBy>
  <cp:revision/>
  <dcterms:created xsi:type="dcterms:W3CDTF">2026-02-25T11:08:22Z</dcterms:created>
  <dcterms:modified xsi:type="dcterms:W3CDTF">2026-03-12T13:26:19Z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0x01010072686E8A56D40B4B857B88B32ABB9C6A</vt:lpwstr>
  </property>
  <property fmtid="{D5CDD505-2E9C-101B-9397-08002B2CF9AE}" pid="3" name="MediaServiceImageTags">
    <vt:lpwstr/>
  </property>
</Properties>
</file>